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910" activeTab="0"/>
  </bookViews>
  <sheets>
    <sheet name="information" sheetId="1" r:id="rId1"/>
    <sheet name="données" sheetId="2" r:id="rId2"/>
    <sheet name="Pluie décennale" sheetId="3" r:id="rId3"/>
    <sheet name="Pluie nette" sheetId="4" r:id="rId4"/>
    <sheet name="HU" sheetId="5" r:id="rId5"/>
    <sheet name="Convolution" sheetId="6" r:id="rId6"/>
    <sheet name="Convolution-Graph" sheetId="7" r:id="rId7"/>
  </sheets>
  <definedNames/>
  <calcPr fullCalcOnLoad="1"/>
</workbook>
</file>

<file path=xl/sharedStrings.xml><?xml version="1.0" encoding="utf-8"?>
<sst xmlns="http://schemas.openxmlformats.org/spreadsheetml/2006/main" count="124" uniqueCount="60">
  <si>
    <t>Information</t>
  </si>
  <si>
    <t>Données</t>
  </si>
  <si>
    <t>temps</t>
  </si>
  <si>
    <t>[h]</t>
  </si>
  <si>
    <t>[mm/h]</t>
  </si>
  <si>
    <t>[m3/s]</t>
  </si>
  <si>
    <t>[mm]</t>
  </si>
  <si>
    <t>pluie nette</t>
  </si>
  <si>
    <t>Ptot - Pnette</t>
  </si>
  <si>
    <t>données</t>
  </si>
  <si>
    <t xml:space="preserve">temps </t>
  </si>
  <si>
    <t>pluie cumulée</t>
  </si>
  <si>
    <t>[%]</t>
  </si>
  <si>
    <t>...</t>
  </si>
  <si>
    <t>Hydro en S</t>
  </si>
  <si>
    <t xml:space="preserve"> [m3/s]</t>
  </si>
  <si>
    <t>Pluie de fréquence décennale sur le bassin</t>
  </si>
  <si>
    <t>[km2]</t>
  </si>
  <si>
    <t>Surface BV =</t>
  </si>
  <si>
    <t>Pluie ponctuelle (T=10 ans) =</t>
  </si>
  <si>
    <t>Indice Phi =</t>
  </si>
  <si>
    <t>coefficient d’abattement K =</t>
  </si>
  <si>
    <t>Durée de la pluie =</t>
  </si>
  <si>
    <t>Pluie bassin (T=10 ans) =</t>
  </si>
  <si>
    <t>Pluie partielle</t>
  </si>
  <si>
    <t>Hauteur de pluie</t>
  </si>
  <si>
    <t>%</t>
  </si>
  <si>
    <t>mm</t>
  </si>
  <si>
    <t>Intensité</t>
  </si>
  <si>
    <t>Pluie "composite"</t>
  </si>
  <si>
    <t>Pluie nette- fonction de production de l'indice Phi</t>
  </si>
  <si>
    <t>Pluie nette=</t>
  </si>
  <si>
    <t xml:space="preserve">Coefficient de ruissellement = </t>
  </si>
  <si>
    <r>
      <t xml:space="preserve">H. unitaire </t>
    </r>
    <r>
      <rPr>
        <sz val="12"/>
        <rFont val="Symbol"/>
        <family val="1"/>
      </rPr>
      <t>t</t>
    </r>
    <r>
      <rPr>
        <sz val="12"/>
        <rFont val="New Century Schlbk"/>
        <family val="0"/>
      </rPr>
      <t>=1h</t>
    </r>
  </si>
  <si>
    <t>H. en S déc. de t=1h</t>
  </si>
  <si>
    <t>Hydrogramme en S</t>
  </si>
  <si>
    <t>heure</t>
  </si>
  <si>
    <t>HUN
(1 heure, 1 mm)</t>
  </si>
  <si>
    <t>hydrogramme
total</t>
  </si>
  <si>
    <t>Volume</t>
  </si>
  <si>
    <t>[m3]</t>
  </si>
  <si>
    <t xml:space="preserve">Volume ruisselé = </t>
  </si>
  <si>
    <t>Lame ruisselée =</t>
  </si>
  <si>
    <r>
      <t xml:space="preserve">H. Unitaire Normé </t>
    </r>
    <r>
      <rPr>
        <sz val="12"/>
        <rFont val="Symbol"/>
        <family val="1"/>
      </rPr>
      <t>t</t>
    </r>
    <r>
      <rPr>
        <sz val="12"/>
        <rFont val="New Century Schlbk"/>
        <family val="0"/>
      </rPr>
      <t>=1h</t>
    </r>
  </si>
  <si>
    <t xml:space="preserve"> Hydrogramme Unitaire (1 heure) Normé (1 mm) et Convolution </t>
  </si>
  <si>
    <t>HUN * 6.8</t>
  </si>
  <si>
    <t>HUN * 26.9</t>
  </si>
  <si>
    <t>HUN *2.1</t>
  </si>
  <si>
    <t>Pluie décennale</t>
  </si>
  <si>
    <t>Pluie nette</t>
  </si>
  <si>
    <t>HU</t>
  </si>
  <si>
    <t xml:space="preserve">Convolution </t>
  </si>
  <si>
    <t>Convolution-Graph</t>
  </si>
  <si>
    <r>
      <t xml:space="preserve">Détermination de l'Hydrogramme Unitaire Normé à 1 mm de durée </t>
    </r>
    <r>
      <rPr>
        <b/>
        <sz val="16"/>
        <color indexed="10"/>
        <rFont val="Symbol"/>
        <family val="1"/>
      </rPr>
      <t>t</t>
    </r>
    <r>
      <rPr>
        <b/>
        <sz val="16"/>
        <color indexed="10"/>
        <rFont val="Times New Roman"/>
        <family val="1"/>
      </rPr>
      <t xml:space="preserve"> = 1h</t>
    </r>
  </si>
  <si>
    <t>Légende</t>
  </si>
  <si>
    <t>cellule contenant une formule</t>
  </si>
  <si>
    <t>cellule dont le contenu doit être spécifié par l'utilisateur</t>
  </si>
  <si>
    <t>Feuille</t>
  </si>
  <si>
    <r>
      <t>Détermination de l'Hydrogramme Unitaire Normé à 1 mm de du</t>
    </r>
    <r>
      <rPr>
        <sz val="10"/>
        <rFont val="Arial"/>
        <family val="2"/>
      </rPr>
      <t xml:space="preserve">rée </t>
    </r>
    <r>
      <rPr>
        <sz val="10"/>
        <rFont val="Symbol"/>
        <family val="1"/>
      </rPr>
      <t>t</t>
    </r>
    <r>
      <rPr>
        <sz val="10"/>
        <rFont val="Times New Roman"/>
        <family val="1"/>
      </rPr>
      <t xml:space="preserve"> = 1h</t>
    </r>
  </si>
  <si>
    <t>Représentaion des résultats de la feuille "convolution"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</si>
</sst>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"/>
    <numFmt numFmtId="178" formatCode="0.0000"/>
    <numFmt numFmtId="179" formatCode="0.0000000"/>
    <numFmt numFmtId="180" formatCode="0.000000"/>
    <numFmt numFmtId="181" formatCode="0.00000000"/>
  </numFmts>
  <fonts count="26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.5"/>
      <name val="Arial"/>
      <family val="2"/>
    </font>
    <font>
      <sz val="1.5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12"/>
      <name val="New Century Schlbk"/>
      <family val="0"/>
    </font>
    <font>
      <sz val="8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12"/>
      <name val="Symbol"/>
      <family val="1"/>
    </font>
    <font>
      <sz val="8.2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sz val="16"/>
      <color indexed="10"/>
      <name val="Symbol"/>
      <family val="1"/>
    </font>
    <font>
      <b/>
      <sz val="16"/>
      <color indexed="10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3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right"/>
    </xf>
    <xf numFmtId="17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center"/>
    </xf>
    <xf numFmtId="173" fontId="0" fillId="0" borderId="0" xfId="0" applyNumberFormat="1" applyAlignment="1">
      <alignment/>
    </xf>
    <xf numFmtId="9" fontId="0" fillId="2" borderId="0" xfId="21" applyFill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17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 de hauteur de pluie de durée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à la pluie journalière</a:t>
            </a:r>
          </a:p>
        </c:rich>
      </c:tx>
      <c:layout>
        <c:manualLayout>
          <c:xMode val="factor"/>
          <c:yMode val="factor"/>
          <c:x val="0.021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825"/>
          <c:w val="0.92825"/>
          <c:h val="0.7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 h : 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 h : 62.5%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 h : 70.5 %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 h : 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h : 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24 h : 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données!$C$14:$C$19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24</c:v>
                </c:pt>
              </c:numCache>
            </c:numRef>
          </c:xVal>
          <c:yVal>
            <c:numRef>
              <c:f>données!$D$14:$D$19</c:f>
              <c:numCache>
                <c:ptCount val="6"/>
                <c:pt idx="0">
                  <c:v>47</c:v>
                </c:pt>
                <c:pt idx="1">
                  <c:v>62.5</c:v>
                </c:pt>
                <c:pt idx="2">
                  <c:v>70.5</c:v>
                </c:pt>
                <c:pt idx="3">
                  <c:v>75</c:v>
                </c:pt>
                <c:pt idx="4">
                  <c:v>78</c:v>
                </c:pt>
                <c:pt idx="5">
                  <c:v>100</c:v>
                </c:pt>
              </c:numCache>
            </c:numRef>
          </c:yVal>
          <c:smooth val="0"/>
        </c:ser>
        <c:axId val="41488002"/>
        <c:axId val="37847699"/>
      </c:scatterChart>
      <c:valAx>
        <c:axId val="4148800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847699"/>
        <c:crosses val="autoZero"/>
        <c:crossBetween val="midCat"/>
        <c:dispUnits/>
        <c:majorUnit val="2"/>
        <c:minorUnit val="1"/>
      </c:valAx>
      <c:valAx>
        <c:axId val="378476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[%]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488002"/>
        <c:crosses val="autoZero"/>
        <c:crossBetween val="midCat"/>
        <c:dispUnits/>
        <c:majorUnit val="20"/>
        <c:min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Courbe en 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925"/>
          <c:w val="0.8965"/>
          <c:h val="0.82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données!$C$24:$C$36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données!$D$24:$D$36</c:f>
              <c:numCache>
                <c:ptCount val="13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22</c:v>
                </c:pt>
                <c:pt idx="4">
                  <c:v>40</c:v>
                </c:pt>
                <c:pt idx="5">
                  <c:v>50</c:v>
                </c:pt>
                <c:pt idx="6">
                  <c:v>62</c:v>
                </c:pt>
                <c:pt idx="7">
                  <c:v>68</c:v>
                </c:pt>
                <c:pt idx="8">
                  <c:v>72</c:v>
                </c:pt>
                <c:pt idx="9">
                  <c:v>74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</c:numCache>
            </c:numRef>
          </c:yVal>
          <c:smooth val="1"/>
        </c:ser>
        <c:axId val="5084972"/>
        <c:axId val="45764749"/>
      </c:scatterChart>
      <c:valAx>
        <c:axId val="508497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crossBetween val="midCat"/>
        <c:dispUnits/>
      </c:val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Pluie "composite" </a:t>
            </a:r>
          </a:p>
        </c:rich>
      </c:tx>
      <c:layout>
        <c:manualLayout>
          <c:xMode val="factor"/>
          <c:yMode val="factor"/>
          <c:x val="0.04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6775"/>
          <c:w val="0.885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'Pluie décennale'!$I$17:$I$18</c:f>
              <c:strCache>
                <c:ptCount val="1"/>
                <c:pt idx="0">
                  <c:v>Pluie "composite" [mm/h]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'Pluie décennale'!$H$19:$H$42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'Pluie décennale'!$I$19:$I$42</c:f>
              <c:numCache>
                <c:ptCount val="24"/>
                <c:pt idx="0">
                  <c:v>9.845707963013812</c:v>
                </c:pt>
                <c:pt idx="1">
                  <c:v>29.8547273717193</c:v>
                </c:pt>
                <c:pt idx="2">
                  <c:v>5.081655722845839</c:v>
                </c:pt>
                <c:pt idx="3">
                  <c:v>2.858431344100784</c:v>
                </c:pt>
                <c:pt idx="4">
                  <c:v>1.9056208960671892</c:v>
                </c:pt>
                <c:pt idx="5">
                  <c:v>0.7763640687681143</c:v>
                </c:pt>
                <c:pt idx="6">
                  <c:v>0.7763640687681143</c:v>
                </c:pt>
                <c:pt idx="7">
                  <c:v>0.7763640687681143</c:v>
                </c:pt>
                <c:pt idx="8">
                  <c:v>0.7763640687681143</c:v>
                </c:pt>
                <c:pt idx="9">
                  <c:v>0.7763640687681143</c:v>
                </c:pt>
                <c:pt idx="10">
                  <c:v>0.7763640687681143</c:v>
                </c:pt>
                <c:pt idx="11">
                  <c:v>0.7763640687681143</c:v>
                </c:pt>
                <c:pt idx="12">
                  <c:v>0.7763640687681143</c:v>
                </c:pt>
                <c:pt idx="13">
                  <c:v>0.7763640687681143</c:v>
                </c:pt>
                <c:pt idx="14">
                  <c:v>0.7763640687681143</c:v>
                </c:pt>
                <c:pt idx="15">
                  <c:v>0.7763640687681143</c:v>
                </c:pt>
                <c:pt idx="16">
                  <c:v>0.7763640687681143</c:v>
                </c:pt>
                <c:pt idx="17">
                  <c:v>0.7763640687681143</c:v>
                </c:pt>
                <c:pt idx="18">
                  <c:v>0.7763640687681143</c:v>
                </c:pt>
                <c:pt idx="19">
                  <c:v>0.7763640687681143</c:v>
                </c:pt>
                <c:pt idx="20">
                  <c:v>0.7763640687681143</c:v>
                </c:pt>
                <c:pt idx="21">
                  <c:v>0.7763640687681143</c:v>
                </c:pt>
                <c:pt idx="22">
                  <c:v>0.7763640687681143</c:v>
                </c:pt>
                <c:pt idx="23">
                  <c:v>0.7763640687681143</c:v>
                </c:pt>
              </c:numCache>
            </c:numRef>
          </c:val>
        </c:ser>
        <c:overlap val="100"/>
        <c:gapWidth val="0"/>
        <c:axId val="9229558"/>
        <c:axId val="15957159"/>
      </c:bar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auto val="1"/>
        <c:lblOffset val="100"/>
        <c:tickLblSkip val="4"/>
        <c:noMultiLvlLbl val="0"/>
      </c:catAx>
      <c:valAx>
        <c:axId val="1595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Pluie [mm/h]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'Pluie nette'!$F$12</c:f>
              <c:strCache>
                <c:ptCount val="1"/>
                <c:pt idx="0">
                  <c:v>Ptot - Pnette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'Pluie nette'!$C$14:$C$37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'Pluie nette'!$F$14:$F$37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2.858431344100784</c:v>
                </c:pt>
                <c:pt idx="4">
                  <c:v>1.9056208960671892</c:v>
                </c:pt>
                <c:pt idx="5">
                  <c:v>0.7763640687681143</c:v>
                </c:pt>
                <c:pt idx="6">
                  <c:v>0.7763640687681143</c:v>
                </c:pt>
                <c:pt idx="7">
                  <c:v>0.7763640687681143</c:v>
                </c:pt>
                <c:pt idx="8">
                  <c:v>0.7763640687681143</c:v>
                </c:pt>
                <c:pt idx="9">
                  <c:v>0.7763640687681143</c:v>
                </c:pt>
                <c:pt idx="10">
                  <c:v>0.7763640687681143</c:v>
                </c:pt>
                <c:pt idx="11">
                  <c:v>0.7763640687681143</c:v>
                </c:pt>
                <c:pt idx="12">
                  <c:v>0.7763640687681143</c:v>
                </c:pt>
                <c:pt idx="13">
                  <c:v>0.7763640687681143</c:v>
                </c:pt>
                <c:pt idx="14">
                  <c:v>0.7763640687681143</c:v>
                </c:pt>
                <c:pt idx="15">
                  <c:v>0.7763640687681143</c:v>
                </c:pt>
                <c:pt idx="16">
                  <c:v>0.7763640687681143</c:v>
                </c:pt>
                <c:pt idx="17">
                  <c:v>0.7763640687681143</c:v>
                </c:pt>
                <c:pt idx="18">
                  <c:v>0.7763640687681143</c:v>
                </c:pt>
                <c:pt idx="19">
                  <c:v>0.7763640687681143</c:v>
                </c:pt>
                <c:pt idx="20">
                  <c:v>0.7763640687681143</c:v>
                </c:pt>
                <c:pt idx="21">
                  <c:v>0.7763640687681143</c:v>
                </c:pt>
                <c:pt idx="22">
                  <c:v>0.7763640687681143</c:v>
                </c:pt>
                <c:pt idx="23">
                  <c:v>0.7763640687681143</c:v>
                </c:pt>
              </c:numCache>
            </c:numRef>
          </c:val>
        </c:ser>
        <c:ser>
          <c:idx val="2"/>
          <c:order val="1"/>
          <c:tx>
            <c:strRef>
              <c:f>'Pluie nette'!$E$12</c:f>
              <c:strCache>
                <c:ptCount val="1"/>
                <c:pt idx="0">
                  <c:v>pluie nette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'Pluie nette'!$C$14:$C$37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'Pluie nette'!$E$14:$E$37</c:f>
              <c:numCache>
                <c:ptCount val="24"/>
                <c:pt idx="0">
                  <c:v>6.845707963013812</c:v>
                </c:pt>
                <c:pt idx="1">
                  <c:v>26.8547273717193</c:v>
                </c:pt>
                <c:pt idx="2">
                  <c:v>2.0816557228458388</c:v>
                </c:pt>
              </c:numCache>
            </c:numRef>
          </c:val>
        </c:ser>
        <c:overlap val="100"/>
        <c:gapWidth val="0"/>
        <c:axId val="9396704"/>
        <c:axId val="17461473"/>
      </c:bar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6"/>
          <c:order val="2"/>
          <c:tx>
            <c:v>intensité nette (indice W)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'Pluie nette'!$C$15:$C$17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'Pluie nette'!$E$15:$E$17</c:f>
              <c:numCache>
                <c:ptCount val="3"/>
                <c:pt idx="0">
                  <c:v>26.8547273717193</c:v>
                </c:pt>
                <c:pt idx="1">
                  <c:v>2.0816557228458388</c:v>
                </c:pt>
              </c:numCache>
            </c:numRef>
          </c:val>
        </c:ser>
        <c:overlap val="100"/>
        <c:gapWidth val="0"/>
        <c:axId val="22935530"/>
        <c:axId val="5093179"/>
      </c:barChart>
      <c:scatterChart>
        <c:scatterStyle val="lineMarker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'Pluie nette'!#REF!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'Pluie nette'!#REF!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1"/>
          <c:tx>
            <c:v>H résultant (indice W)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'Pluie nette'!#REF!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'Pluie nette'!#REF!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838612"/>
        <c:axId val="9894325"/>
      </c:scatterChart>
      <c:catAx>
        <c:axId val="4583861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crossBetween val="between"/>
        <c:dispUnits/>
      </c:valAx>
      <c:catAx>
        <c:axId val="22935530"/>
        <c:scaling>
          <c:orientation val="minMax"/>
        </c:scaling>
        <c:axPos val="t"/>
        <c:delete val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intensité de la pluie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Courbe en S et Hydrogramme Unitaire Normé</a:t>
            </a:r>
          </a:p>
        </c:rich>
      </c:tx>
      <c:layout>
        <c:manualLayout>
          <c:xMode val="factor"/>
          <c:yMode val="factor"/>
          <c:x val="0.03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55"/>
          <c:w val="0.9347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'HU'!$D$22</c:f>
              <c:strCache>
                <c:ptCount val="1"/>
                <c:pt idx="0">
                  <c:v>Hydrogramme en 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'HU'!$C$24:$C$36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'HU'!$D$24:$D$36</c:f>
              <c:numCache>
                <c:ptCount val="13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22</c:v>
                </c:pt>
                <c:pt idx="4">
                  <c:v>40</c:v>
                </c:pt>
                <c:pt idx="5">
                  <c:v>50</c:v>
                </c:pt>
                <c:pt idx="6">
                  <c:v>62</c:v>
                </c:pt>
                <c:pt idx="7">
                  <c:v>68</c:v>
                </c:pt>
                <c:pt idx="8">
                  <c:v>72</c:v>
                </c:pt>
                <c:pt idx="9">
                  <c:v>74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'HU'!$G$22</c:f>
              <c:strCache>
                <c:ptCount val="1"/>
                <c:pt idx="0">
                  <c:v>H. Unitaire Normé t=1h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'HU'!$C$24:$C$36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'HU'!$G$24:$G$36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20</c:v>
                </c:pt>
                <c:pt idx="6">
                  <c:v>24</c:v>
                </c:pt>
                <c:pt idx="7">
                  <c:v>12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21940062"/>
        <c:axId val="63242831"/>
      </c:scatterChart>
      <c:valAx>
        <c:axId val="2194006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crossBetween val="midCat"/>
        <c:dispUnits/>
      </c:valAx>
      <c:valAx>
        <c:axId val="632428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75"/>
          <c:y val="0.36375"/>
          <c:w val="0.391"/>
          <c:h val="0.14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"/>
          <c:w val="0.923"/>
          <c:h val="0.7845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Convolution!$M$9:$M$10</c:f>
              <c:strCache>
                <c:ptCount val="1"/>
                <c:pt idx="0">
                  <c:v>pluie nette [mm/h]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numRef>
              <c:f>Convolution!$F$12:$F$25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Convolution!$M$11:$M$14</c:f>
              <c:numCache>
                <c:ptCount val="4"/>
                <c:pt idx="1">
                  <c:v>6.845707963013812</c:v>
                </c:pt>
                <c:pt idx="2">
                  <c:v>26.8547273717193</c:v>
                </c:pt>
                <c:pt idx="3">
                  <c:v>2.0816557228458388</c:v>
                </c:pt>
              </c:numCache>
            </c:numRef>
          </c:val>
        </c:ser>
        <c:gapWidth val="0"/>
        <c:axId val="32314568"/>
        <c:axId val="22395657"/>
      </c:barChart>
      <c:scatterChart>
        <c:scatterStyle val="smoothMarker"/>
        <c:varyColors val="0"/>
        <c:ser>
          <c:idx val="0"/>
          <c:order val="0"/>
          <c:tx>
            <c:strRef>
              <c:f>Convolution!$G$9:$G$10</c:f>
              <c:strCache>
                <c:ptCount val="1"/>
                <c:pt idx="0">
                  <c:v>HUN * 6.8 [m3/s]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Convolution!$F$12:$F$25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Convolution!$G$11:$G$25</c:f>
              <c:numCache>
                <c:ptCount val="15"/>
                <c:pt idx="1">
                  <c:v>0</c:v>
                </c:pt>
                <c:pt idx="2">
                  <c:v>54.765663704110494</c:v>
                </c:pt>
                <c:pt idx="3">
                  <c:v>82.14849555616574</c:v>
                </c:pt>
                <c:pt idx="4">
                  <c:v>164.29699111233148</c:v>
                </c:pt>
                <c:pt idx="5">
                  <c:v>246.4454866684972</c:v>
                </c:pt>
                <c:pt idx="6">
                  <c:v>136.91415926027622</c:v>
                </c:pt>
                <c:pt idx="7">
                  <c:v>164.29699111233148</c:v>
                </c:pt>
                <c:pt idx="8">
                  <c:v>82.14849555616574</c:v>
                </c:pt>
                <c:pt idx="9">
                  <c:v>54.765663704110494</c:v>
                </c:pt>
                <c:pt idx="10">
                  <c:v>27.382831852055247</c:v>
                </c:pt>
                <c:pt idx="11">
                  <c:v>27.382831852055247</c:v>
                </c:pt>
                <c:pt idx="1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Convolution!$H$9:$H$10</c:f>
              <c:strCache>
                <c:ptCount val="1"/>
                <c:pt idx="0">
                  <c:v>HUN * 26.9 [m3/s]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Convolution!$F$12:$F$25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Convolution!$H$11:$H$25</c:f>
              <c:numCache>
                <c:ptCount val="15"/>
                <c:pt idx="2">
                  <c:v>0</c:v>
                </c:pt>
                <c:pt idx="3">
                  <c:v>214.8378189737544</c:v>
                </c:pt>
                <c:pt idx="4">
                  <c:v>322.2567284606316</c:v>
                </c:pt>
                <c:pt idx="5">
                  <c:v>644.5134569212632</c:v>
                </c:pt>
                <c:pt idx="6">
                  <c:v>966.7701853818947</c:v>
                </c:pt>
                <c:pt idx="7">
                  <c:v>537.094547434386</c:v>
                </c:pt>
                <c:pt idx="8">
                  <c:v>644.5134569212632</c:v>
                </c:pt>
                <c:pt idx="9">
                  <c:v>322.2567284606316</c:v>
                </c:pt>
                <c:pt idx="10">
                  <c:v>214.8378189737544</c:v>
                </c:pt>
                <c:pt idx="11">
                  <c:v>107.4189094868772</c:v>
                </c:pt>
                <c:pt idx="12">
                  <c:v>107.4189094868772</c:v>
                </c:pt>
                <c:pt idx="1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Convolution!$I$9:$I$10</c:f>
              <c:strCache>
                <c:ptCount val="1"/>
                <c:pt idx="0">
                  <c:v>HUN *2.1 [m3/s]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Convolution!$F$12:$F$25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Convolution!$I$11:$I$25</c:f>
              <c:numCache>
                <c:ptCount val="15"/>
                <c:pt idx="3">
                  <c:v>0</c:v>
                </c:pt>
                <c:pt idx="4">
                  <c:v>16.65324578276671</c:v>
                </c:pt>
                <c:pt idx="5">
                  <c:v>24.979868674150065</c:v>
                </c:pt>
                <c:pt idx="6">
                  <c:v>49.95973734830013</c:v>
                </c:pt>
                <c:pt idx="7">
                  <c:v>74.93960602245019</c:v>
                </c:pt>
                <c:pt idx="8">
                  <c:v>41.63311445691677</c:v>
                </c:pt>
                <c:pt idx="9">
                  <c:v>49.95973734830013</c:v>
                </c:pt>
                <c:pt idx="10">
                  <c:v>24.979868674150065</c:v>
                </c:pt>
                <c:pt idx="11">
                  <c:v>16.65324578276671</c:v>
                </c:pt>
                <c:pt idx="12">
                  <c:v>8.326622891383355</c:v>
                </c:pt>
                <c:pt idx="13">
                  <c:v>8.326622891383355</c:v>
                </c:pt>
                <c:pt idx="1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Hydrogramme résultant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Convolution!$F$12:$F$25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Convolution!$J$11:$J$25</c:f>
              <c:numCache>
                <c:ptCount val="15"/>
                <c:pt idx="1">
                  <c:v>0</c:v>
                </c:pt>
                <c:pt idx="2">
                  <c:v>54.765663704110494</c:v>
                </c:pt>
                <c:pt idx="3">
                  <c:v>296.98631452992015</c:v>
                </c:pt>
                <c:pt idx="4">
                  <c:v>503.20696535572984</c:v>
                </c:pt>
                <c:pt idx="5">
                  <c:v>915.9388122639106</c:v>
                </c:pt>
                <c:pt idx="6">
                  <c:v>1153.6440819904712</c:v>
                </c:pt>
                <c:pt idx="7">
                  <c:v>776.3311445691677</c:v>
                </c:pt>
                <c:pt idx="8">
                  <c:v>768.2950669343458</c:v>
                </c:pt>
                <c:pt idx="9">
                  <c:v>426.9821295130422</c:v>
                </c:pt>
                <c:pt idx="10">
                  <c:v>267.2005194999597</c:v>
                </c:pt>
                <c:pt idx="11">
                  <c:v>151.45498712169916</c:v>
                </c:pt>
                <c:pt idx="12">
                  <c:v>115.74553237826055</c:v>
                </c:pt>
                <c:pt idx="13">
                  <c:v>8.326622891383355</c:v>
                </c:pt>
                <c:pt idx="14">
                  <c:v>0</c:v>
                </c:pt>
              </c:numCache>
            </c:numRef>
          </c:yVal>
          <c:smooth val="1"/>
        </c:ser>
        <c:axId val="234322"/>
        <c:axId val="2108899"/>
      </c:scatter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322"/>
        <c:crosses val="autoZero"/>
        <c:crossBetween val="between"/>
        <c:dispUnits/>
      </c:valAx>
      <c:catAx>
        <c:axId val="32314568"/>
        <c:scaling>
          <c:orientation val="minMax"/>
        </c:scaling>
        <c:axPos val="t"/>
        <c:delete val="1"/>
        <c:majorTickMark val="in"/>
        <c:minorTickMark val="none"/>
        <c:tickLblPos val="nextTo"/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axMin"/>
          <c:max val="50"/>
        </c:scaling>
        <c:axPos val="l"/>
        <c:delete val="0"/>
        <c:numFmt formatCode="General" sourceLinked="1"/>
        <c:majorTickMark val="cross"/>
        <c:minorTickMark val="out"/>
        <c:tickLblPos val="nextTo"/>
        <c:crossAx val="32314568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b"/>
      <c:layout>
        <c:manualLayout>
          <c:xMode val="edge"/>
          <c:yMode val="edge"/>
          <c:x val="0.1105"/>
          <c:y val="0.90675"/>
          <c:w val="0.8405"/>
          <c:h val="0.09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66675</xdr:rowOff>
    </xdr:from>
    <xdr:to>
      <xdr:col>11</xdr:col>
      <xdr:colOff>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819525" y="390525"/>
        <a:ext cx="4562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9525</xdr:rowOff>
    </xdr:from>
    <xdr:to>
      <xdr:col>11</xdr:col>
      <xdr:colOff>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3810000" y="3667125"/>
        <a:ext cx="45720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16</xdr:row>
      <xdr:rowOff>152400</xdr:rowOff>
    </xdr:from>
    <xdr:to>
      <xdr:col>15</xdr:col>
      <xdr:colOff>314325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6010275" y="2838450"/>
        <a:ext cx="3638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15</xdr:row>
      <xdr:rowOff>28575</xdr:rowOff>
    </xdr:from>
    <xdr:to>
      <xdr:col>11</xdr:col>
      <xdr:colOff>285750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019675" y="2714625"/>
        <a:ext cx="391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7</xdr:row>
      <xdr:rowOff>38100</xdr:rowOff>
    </xdr:from>
    <xdr:to>
      <xdr:col>10</xdr:col>
      <xdr:colOff>0</xdr:colOff>
      <xdr:row>29</xdr:row>
      <xdr:rowOff>123825</xdr:rowOff>
    </xdr:to>
    <xdr:graphicFrame>
      <xdr:nvGraphicFramePr>
        <xdr:cNvPr id="2" name="Chart 4"/>
        <xdr:cNvGraphicFramePr/>
      </xdr:nvGraphicFramePr>
      <xdr:xfrm>
        <a:off x="7886700" y="1266825"/>
        <a:ext cx="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18</xdr:row>
      <xdr:rowOff>0</xdr:rowOff>
    </xdr:from>
    <xdr:to>
      <xdr:col>15</xdr:col>
      <xdr:colOff>352425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7477125" y="3028950"/>
        <a:ext cx="4572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43"/>
  <sheetViews>
    <sheetView tabSelected="1" zoomScale="75" zoomScaleNormal="75" workbookViewId="0" topLeftCell="A1">
      <selection activeCell="E44" sqref="E44"/>
    </sheetView>
  </sheetViews>
  <sheetFormatPr defaultColWidth="9.140625" defaultRowHeight="12.75"/>
  <cols>
    <col min="1" max="16384" width="11.421875" style="0" customWidth="1"/>
  </cols>
  <sheetData>
    <row r="5" ht="20.25">
      <c r="B5" s="1" t="s">
        <v>0</v>
      </c>
    </row>
    <row r="9" ht="12.75">
      <c r="C9" s="39" t="s">
        <v>57</v>
      </c>
    </row>
    <row r="11" spans="3:8" ht="12.75">
      <c r="C11" s="8" t="s">
        <v>9</v>
      </c>
      <c r="H11" s="8" t="s">
        <v>9</v>
      </c>
    </row>
    <row r="12" ht="12.75">
      <c r="C12" s="8"/>
    </row>
    <row r="13" ht="12.75">
      <c r="C13" s="8"/>
    </row>
    <row r="14" spans="3:8" ht="12.75">
      <c r="C14" s="8" t="s">
        <v>48</v>
      </c>
      <c r="H14" s="8" t="s">
        <v>16</v>
      </c>
    </row>
    <row r="15" spans="3:8" ht="12.75">
      <c r="C15" s="8"/>
      <c r="H15" s="8"/>
    </row>
    <row r="16" spans="3:8" ht="12.75">
      <c r="C16" s="8"/>
      <c r="H16" s="8"/>
    </row>
    <row r="17" spans="3:8" ht="12.75">
      <c r="C17" s="8" t="s">
        <v>49</v>
      </c>
      <c r="H17" s="8" t="s">
        <v>30</v>
      </c>
    </row>
    <row r="18" ht="12.75">
      <c r="H18" s="8"/>
    </row>
    <row r="19" spans="3:8" ht="12.75">
      <c r="C19" s="8"/>
      <c r="H19" s="8"/>
    </row>
    <row r="20" spans="3:8" ht="12.75">
      <c r="C20" s="8" t="s">
        <v>50</v>
      </c>
      <c r="H20" s="8" t="s">
        <v>58</v>
      </c>
    </row>
    <row r="21" spans="3:8" ht="12.75">
      <c r="C21" s="8"/>
      <c r="H21" s="8"/>
    </row>
    <row r="22" spans="3:8" ht="12.75">
      <c r="C22" s="8"/>
      <c r="H22" s="8"/>
    </row>
    <row r="23" spans="3:8" ht="12.75">
      <c r="C23" s="8" t="s">
        <v>51</v>
      </c>
      <c r="H23" s="8" t="s">
        <v>44</v>
      </c>
    </row>
    <row r="24" ht="12.75">
      <c r="C24" s="8"/>
    </row>
    <row r="25" ht="12.75">
      <c r="C25" s="8"/>
    </row>
    <row r="26" spans="3:8" ht="12.75">
      <c r="C26" s="8" t="s">
        <v>52</v>
      </c>
      <c r="H26" s="8" t="s">
        <v>59</v>
      </c>
    </row>
    <row r="27" ht="12.75">
      <c r="C27" s="8"/>
    </row>
    <row r="28" ht="12.75">
      <c r="C28" s="8"/>
    </row>
    <row r="34" ht="12.75">
      <c r="C34" s="39" t="s">
        <v>54</v>
      </c>
    </row>
    <row r="36" spans="3:8" ht="12.75">
      <c r="C36" s="10"/>
      <c r="H36" s="8" t="s">
        <v>55</v>
      </c>
    </row>
    <row r="37" ht="12.75">
      <c r="H37" s="8"/>
    </row>
    <row r="38" spans="3:8" ht="12.75">
      <c r="C38" s="9"/>
      <c r="H38" s="8" t="s">
        <v>56</v>
      </c>
    </row>
    <row r="39" spans="2:10" ht="12.75">
      <c r="B39" s="37"/>
      <c r="C39" s="37"/>
      <c r="D39" s="37"/>
      <c r="E39" s="37"/>
      <c r="F39" s="37"/>
      <c r="G39" s="37"/>
      <c r="H39" s="37"/>
      <c r="I39" s="37"/>
      <c r="J39" s="37"/>
    </row>
    <row r="40" spans="2:10" ht="12.75">
      <c r="B40" s="37"/>
      <c r="C40" s="37"/>
      <c r="D40" s="38"/>
      <c r="E40" s="37"/>
      <c r="F40" s="37"/>
      <c r="G40" s="37"/>
      <c r="H40" s="37"/>
      <c r="I40" s="37"/>
      <c r="J40" s="37"/>
    </row>
    <row r="41" spans="2:10" ht="12.75">
      <c r="B41" s="37"/>
      <c r="C41" s="37"/>
      <c r="D41" s="37"/>
      <c r="E41" s="37"/>
      <c r="F41" s="37"/>
      <c r="G41" s="37"/>
      <c r="H41" s="37"/>
      <c r="I41" s="37"/>
      <c r="J41" s="37"/>
    </row>
    <row r="42" spans="2:10" ht="12.75">
      <c r="B42" s="37"/>
      <c r="C42" s="37"/>
      <c r="D42" s="38"/>
      <c r="E42" s="37"/>
      <c r="F42" s="37"/>
      <c r="G42" s="37"/>
      <c r="H42" s="37"/>
      <c r="I42" s="37"/>
      <c r="J42" s="37"/>
    </row>
    <row r="43" spans="2:10" ht="12.75">
      <c r="B43" s="37"/>
      <c r="C43" s="37"/>
      <c r="D43" s="37"/>
      <c r="E43" s="37"/>
      <c r="F43" s="37"/>
      <c r="G43" s="37"/>
      <c r="H43" s="37"/>
      <c r="I43" s="37"/>
      <c r="J43" s="3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4"/>
  <sheetViews>
    <sheetView zoomScale="75" zoomScaleNormal="75" workbookViewId="0" topLeftCell="A1">
      <selection activeCell="D63" sqref="D63"/>
    </sheetView>
  </sheetViews>
  <sheetFormatPr defaultColWidth="9.140625" defaultRowHeight="12.75"/>
  <cols>
    <col min="1" max="16384" width="11.421875" style="0" customWidth="1"/>
  </cols>
  <sheetData>
    <row r="3" ht="20.25">
      <c r="B3" s="1" t="s">
        <v>1</v>
      </c>
    </row>
    <row r="7" spans="3:5" ht="12.75">
      <c r="C7" t="s">
        <v>18</v>
      </c>
      <c r="D7" s="12">
        <v>504</v>
      </c>
      <c r="E7" t="s">
        <v>17</v>
      </c>
    </row>
    <row r="8" spans="3:5" ht="12.75">
      <c r="C8" s="13" t="s">
        <v>19</v>
      </c>
      <c r="D8" s="12">
        <v>80</v>
      </c>
      <c r="E8" t="s">
        <v>6</v>
      </c>
    </row>
    <row r="9" spans="3:5" ht="12.75">
      <c r="C9" t="s">
        <v>20</v>
      </c>
      <c r="D9" s="12">
        <v>3</v>
      </c>
      <c r="E9" t="s">
        <v>4</v>
      </c>
    </row>
    <row r="10" spans="3:5" ht="12.75">
      <c r="C10" s="5" t="s">
        <v>22</v>
      </c>
      <c r="D10" s="12">
        <v>24</v>
      </c>
      <c r="E10" t="s">
        <v>3</v>
      </c>
    </row>
    <row r="12" spans="3:4" ht="25.5">
      <c r="C12" s="11" t="s">
        <v>10</v>
      </c>
      <c r="D12" s="11" t="s">
        <v>11</v>
      </c>
    </row>
    <row r="13" spans="3:4" ht="12.75">
      <c r="C13" s="3" t="s">
        <v>3</v>
      </c>
      <c r="D13" s="3" t="s">
        <v>12</v>
      </c>
    </row>
    <row r="14" spans="3:4" ht="12.75">
      <c r="C14" s="2">
        <v>1</v>
      </c>
      <c r="D14" s="2">
        <v>47</v>
      </c>
    </row>
    <row r="15" spans="3:4" ht="12.75">
      <c r="C15" s="2">
        <v>2</v>
      </c>
      <c r="D15" s="2">
        <v>62.5</v>
      </c>
    </row>
    <row r="16" spans="3:4" ht="12.75">
      <c r="C16" s="2">
        <v>3</v>
      </c>
      <c r="D16" s="2">
        <v>70.5</v>
      </c>
    </row>
    <row r="17" spans="3:4" ht="12.75">
      <c r="C17" s="2">
        <v>4</v>
      </c>
      <c r="D17" s="2">
        <v>75</v>
      </c>
    </row>
    <row r="18" spans="3:4" ht="12.75">
      <c r="C18" s="2">
        <v>5</v>
      </c>
      <c r="D18" s="2">
        <v>78</v>
      </c>
    </row>
    <row r="19" spans="3:4" ht="12.75">
      <c r="C19" s="2">
        <v>24</v>
      </c>
      <c r="D19" s="2">
        <v>100</v>
      </c>
    </row>
    <row r="22" spans="3:4" ht="12.75">
      <c r="C22" s="11" t="s">
        <v>2</v>
      </c>
      <c r="D22" s="11" t="s">
        <v>14</v>
      </c>
    </row>
    <row r="23" spans="3:4" ht="12.75">
      <c r="C23" s="3" t="s">
        <v>3</v>
      </c>
      <c r="D23" s="3" t="s">
        <v>15</v>
      </c>
    </row>
    <row r="24" spans="3:4" ht="12.75">
      <c r="C24" s="2">
        <v>0</v>
      </c>
      <c r="D24" s="2">
        <v>0</v>
      </c>
    </row>
    <row r="25" spans="3:4" ht="12.75">
      <c r="C25" s="2">
        <v>1</v>
      </c>
      <c r="D25" s="2">
        <v>4</v>
      </c>
    </row>
    <row r="26" spans="3:4" ht="12.75">
      <c r="C26" s="2">
        <v>2</v>
      </c>
      <c r="D26" s="2">
        <v>10</v>
      </c>
    </row>
    <row r="27" spans="3:4" ht="12.75">
      <c r="C27" s="2">
        <v>3</v>
      </c>
      <c r="D27" s="2">
        <v>22</v>
      </c>
    </row>
    <row r="28" spans="3:4" ht="12.75">
      <c r="C28" s="2">
        <v>4</v>
      </c>
      <c r="D28" s="2">
        <v>40</v>
      </c>
    </row>
    <row r="29" spans="3:4" ht="12.75">
      <c r="C29" s="2">
        <v>5</v>
      </c>
      <c r="D29" s="2">
        <v>50</v>
      </c>
    </row>
    <row r="30" spans="3:4" ht="12.75">
      <c r="C30" s="2">
        <v>6</v>
      </c>
      <c r="D30" s="2">
        <v>62</v>
      </c>
    </row>
    <row r="31" spans="3:4" ht="12.75">
      <c r="C31" s="2">
        <v>7</v>
      </c>
      <c r="D31" s="2">
        <v>68</v>
      </c>
    </row>
    <row r="32" spans="3:4" ht="12.75">
      <c r="C32" s="2">
        <v>8</v>
      </c>
      <c r="D32" s="2">
        <v>72</v>
      </c>
    </row>
    <row r="33" spans="3:4" ht="12.75">
      <c r="C33" s="2">
        <v>9</v>
      </c>
      <c r="D33" s="2">
        <v>74</v>
      </c>
    </row>
    <row r="34" spans="3:4" ht="12.75">
      <c r="C34" s="2">
        <v>10</v>
      </c>
      <c r="D34" s="2">
        <v>76</v>
      </c>
    </row>
    <row r="35" spans="3:4" ht="12.75">
      <c r="C35" s="2">
        <v>11</v>
      </c>
      <c r="D35" s="2">
        <v>76</v>
      </c>
    </row>
    <row r="36" spans="3:4" ht="12.75">
      <c r="C36" s="2">
        <v>12</v>
      </c>
      <c r="D36" s="2">
        <v>76</v>
      </c>
    </row>
    <row r="37" spans="3:4" ht="12.75">
      <c r="C37" s="2">
        <v>13</v>
      </c>
      <c r="D37" s="2" t="s">
        <v>13</v>
      </c>
    </row>
    <row r="43" ht="15">
      <c r="B43" s="35"/>
    </row>
    <row r="44" ht="15">
      <c r="B44" s="3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2"/>
  <sheetViews>
    <sheetView zoomScale="75" zoomScaleNormal="75" workbookViewId="0" topLeftCell="A1">
      <selection activeCell="H11" sqref="H11"/>
    </sheetView>
  </sheetViews>
  <sheetFormatPr defaultColWidth="9.140625" defaultRowHeight="12.75"/>
  <cols>
    <col min="9" max="9" width="12.00390625" style="0" customWidth="1"/>
  </cols>
  <sheetData>
    <row r="3" ht="20.25">
      <c r="B3" s="1" t="s">
        <v>16</v>
      </c>
    </row>
    <row r="7" spans="4:6" ht="12.75">
      <c r="D7" s="5" t="s">
        <v>18</v>
      </c>
      <c r="E7" s="12">
        <v>504</v>
      </c>
      <c r="F7" t="s">
        <v>17</v>
      </c>
    </row>
    <row r="8" spans="4:6" ht="12.75">
      <c r="D8" s="13" t="s">
        <v>19</v>
      </c>
      <c r="E8" s="12">
        <v>80</v>
      </c>
      <c r="F8" t="s">
        <v>6</v>
      </c>
    </row>
    <row r="9" spans="4:6" ht="12.75">
      <c r="D9" s="5" t="s">
        <v>20</v>
      </c>
      <c r="E9" s="12">
        <v>3</v>
      </c>
      <c r="F9" t="s">
        <v>4</v>
      </c>
    </row>
    <row r="10" spans="4:6" ht="12.75">
      <c r="D10" s="5" t="s">
        <v>22</v>
      </c>
      <c r="E10" s="12">
        <v>24</v>
      </c>
      <c r="F10" t="s">
        <v>3</v>
      </c>
    </row>
    <row r="11" spans="4:5" ht="12.75">
      <c r="D11" s="13" t="s">
        <v>21</v>
      </c>
      <c r="E11" s="15">
        <f>1/(1+E7^(1/2)/(30*E10^(1/3)))</f>
        <v>0.7940087066946623</v>
      </c>
    </row>
    <row r="12" spans="4:5" ht="12.75">
      <c r="D12" s="11"/>
      <c r="E12" s="11"/>
    </row>
    <row r="13" spans="4:6" ht="12.75">
      <c r="D13" s="13" t="s">
        <v>23</v>
      </c>
      <c r="E13" s="14">
        <f>E8*E11</f>
        <v>63.52069653557298</v>
      </c>
      <c r="F13" t="s">
        <v>6</v>
      </c>
    </row>
    <row r="14" spans="3:4" ht="12.75">
      <c r="C14" s="2"/>
      <c r="D14" s="2"/>
    </row>
    <row r="15" spans="3:4" ht="12.75">
      <c r="C15" s="2"/>
      <c r="D15" s="2"/>
    </row>
    <row r="16" spans="3:4" ht="12.75">
      <c r="C16" s="2"/>
      <c r="D16" s="2"/>
    </row>
    <row r="17" spans="3:9" ht="33" customHeight="1">
      <c r="C17" s="11" t="s">
        <v>10</v>
      </c>
      <c r="D17" s="11" t="s">
        <v>11</v>
      </c>
      <c r="E17" s="11" t="s">
        <v>24</v>
      </c>
      <c r="F17" s="11" t="s">
        <v>25</v>
      </c>
      <c r="G17" s="11" t="s">
        <v>28</v>
      </c>
      <c r="I17" s="11" t="s">
        <v>29</v>
      </c>
    </row>
    <row r="18" spans="3:9" ht="12.75">
      <c r="C18" s="3" t="s">
        <v>3</v>
      </c>
      <c r="D18" s="3" t="s">
        <v>12</v>
      </c>
      <c r="E18" s="3" t="s">
        <v>12</v>
      </c>
      <c r="F18" s="3" t="s">
        <v>6</v>
      </c>
      <c r="G18" s="3" t="s">
        <v>4</v>
      </c>
      <c r="I18" s="3" t="s">
        <v>4</v>
      </c>
    </row>
    <row r="19" spans="3:9" ht="12.75">
      <c r="C19" s="2">
        <v>1</v>
      </c>
      <c r="D19" s="2">
        <v>47</v>
      </c>
      <c r="E19" s="19">
        <f>D19</f>
        <v>47</v>
      </c>
      <c r="F19" s="4">
        <f>E19*$E$13/100</f>
        <v>29.8547273717193</v>
      </c>
      <c r="G19" s="18">
        <f>F19/1</f>
        <v>29.8547273717193</v>
      </c>
      <c r="H19">
        <v>1</v>
      </c>
      <c r="I19" s="17">
        <f>G20</f>
        <v>9.845707963013812</v>
      </c>
    </row>
    <row r="20" spans="3:9" ht="12.75">
      <c r="C20" s="2">
        <v>2</v>
      </c>
      <c r="D20" s="2">
        <v>62.5</v>
      </c>
      <c r="E20" s="19">
        <f>D20-D19</f>
        <v>15.5</v>
      </c>
      <c r="F20" s="4">
        <f>E20*$E$13/100</f>
        <v>9.845707963013812</v>
      </c>
      <c r="G20" s="18">
        <f>F20/1</f>
        <v>9.845707963013812</v>
      </c>
      <c r="H20">
        <v>2</v>
      </c>
      <c r="I20" s="17">
        <f>G19</f>
        <v>29.8547273717193</v>
      </c>
    </row>
    <row r="21" spans="3:9" ht="12.75">
      <c r="C21" s="2">
        <v>3</v>
      </c>
      <c r="D21" s="2">
        <v>70.5</v>
      </c>
      <c r="E21" s="19">
        <f>D21-D20</f>
        <v>8</v>
      </c>
      <c r="F21" s="4">
        <f>E21*$E$13/100</f>
        <v>5.081655722845839</v>
      </c>
      <c r="G21" s="18">
        <f>F21/1</f>
        <v>5.081655722845839</v>
      </c>
      <c r="H21">
        <v>3</v>
      </c>
      <c r="I21" s="17">
        <f>G21</f>
        <v>5.081655722845839</v>
      </c>
    </row>
    <row r="22" spans="3:9" ht="12.75">
      <c r="C22" s="2">
        <v>4</v>
      </c>
      <c r="D22" s="2">
        <v>75</v>
      </c>
      <c r="E22" s="19">
        <f>D22-D21</f>
        <v>4.5</v>
      </c>
      <c r="F22" s="4">
        <f>E22*$E$13/100</f>
        <v>2.858431344100784</v>
      </c>
      <c r="G22" s="18">
        <f>F22/1</f>
        <v>2.858431344100784</v>
      </c>
      <c r="H22">
        <v>4</v>
      </c>
      <c r="I22" s="17">
        <f>G22</f>
        <v>2.858431344100784</v>
      </c>
    </row>
    <row r="23" spans="3:9" ht="12.75">
      <c r="C23" s="2">
        <v>5</v>
      </c>
      <c r="D23" s="2">
        <v>78</v>
      </c>
      <c r="E23" s="19">
        <f>D23-D22</f>
        <v>3</v>
      </c>
      <c r="F23" s="4">
        <f>E23*$E$13/100</f>
        <v>1.9056208960671892</v>
      </c>
      <c r="G23" s="18">
        <f>F23/1</f>
        <v>1.9056208960671892</v>
      </c>
      <c r="H23">
        <v>5</v>
      </c>
      <c r="I23" s="17">
        <f>G23</f>
        <v>1.9056208960671892</v>
      </c>
    </row>
    <row r="24" spans="3:9" ht="12.75">
      <c r="C24" s="2">
        <v>24</v>
      </c>
      <c r="D24" s="2">
        <v>100</v>
      </c>
      <c r="E24" s="19">
        <f>D24-D23</f>
        <v>22</v>
      </c>
      <c r="F24" s="4">
        <f>E24*$E$13/100</f>
        <v>13.974553237826056</v>
      </c>
      <c r="G24" s="18">
        <f>F24/(24-6)</f>
        <v>0.7763640687681143</v>
      </c>
      <c r="H24">
        <v>6</v>
      </c>
      <c r="I24" s="17">
        <f>G24</f>
        <v>0.7763640687681143</v>
      </c>
    </row>
    <row r="25" spans="5:9" ht="12.75">
      <c r="E25" s="2">
        <f>SUM(E19:E24)</f>
        <v>100</v>
      </c>
      <c r="F25" s="6">
        <f>SUM(F19:F24)</f>
        <v>63.52069653557299</v>
      </c>
      <c r="G25" s="2"/>
      <c r="H25">
        <v>7</v>
      </c>
      <c r="I25" s="17">
        <f>I24</f>
        <v>0.7763640687681143</v>
      </c>
    </row>
    <row r="26" spans="5:9" ht="12.75">
      <c r="E26" s="2" t="s">
        <v>26</v>
      </c>
      <c r="F26" s="2" t="s">
        <v>27</v>
      </c>
      <c r="H26">
        <v>8</v>
      </c>
      <c r="I26" s="17">
        <f aca="true" t="shared" si="0" ref="I26:I42">I25</f>
        <v>0.7763640687681143</v>
      </c>
    </row>
    <row r="27" spans="8:9" ht="12.75">
      <c r="H27">
        <v>9</v>
      </c>
      <c r="I27" s="17">
        <f t="shared" si="0"/>
        <v>0.7763640687681143</v>
      </c>
    </row>
    <row r="28" spans="8:9" ht="12.75">
      <c r="H28">
        <v>10</v>
      </c>
      <c r="I28" s="17">
        <f t="shared" si="0"/>
        <v>0.7763640687681143</v>
      </c>
    </row>
    <row r="29" spans="8:9" ht="12.75">
      <c r="H29">
        <v>11</v>
      </c>
      <c r="I29" s="17">
        <f t="shared" si="0"/>
        <v>0.7763640687681143</v>
      </c>
    </row>
    <row r="30" spans="8:9" ht="12.75">
      <c r="H30">
        <v>12</v>
      </c>
      <c r="I30" s="17">
        <f t="shared" si="0"/>
        <v>0.7763640687681143</v>
      </c>
    </row>
    <row r="31" spans="8:9" ht="12.75">
      <c r="H31">
        <v>13</v>
      </c>
      <c r="I31" s="17">
        <f t="shared" si="0"/>
        <v>0.7763640687681143</v>
      </c>
    </row>
    <row r="32" spans="8:9" ht="12.75">
      <c r="H32">
        <v>14</v>
      </c>
      <c r="I32" s="17">
        <f t="shared" si="0"/>
        <v>0.7763640687681143</v>
      </c>
    </row>
    <row r="33" spans="8:9" ht="12.75">
      <c r="H33">
        <v>15</v>
      </c>
      <c r="I33" s="17">
        <f t="shared" si="0"/>
        <v>0.7763640687681143</v>
      </c>
    </row>
    <row r="34" spans="8:9" ht="12.75">
      <c r="H34">
        <v>16</v>
      </c>
      <c r="I34" s="17">
        <f t="shared" si="0"/>
        <v>0.7763640687681143</v>
      </c>
    </row>
    <row r="35" spans="8:9" ht="12.75">
      <c r="H35">
        <v>17</v>
      </c>
      <c r="I35" s="17">
        <f t="shared" si="0"/>
        <v>0.7763640687681143</v>
      </c>
    </row>
    <row r="36" spans="8:9" ht="12.75">
      <c r="H36">
        <v>18</v>
      </c>
      <c r="I36" s="17">
        <f t="shared" si="0"/>
        <v>0.7763640687681143</v>
      </c>
    </row>
    <row r="37" spans="8:9" ht="12.75">
      <c r="H37">
        <v>19</v>
      </c>
      <c r="I37" s="17">
        <f t="shared" si="0"/>
        <v>0.7763640687681143</v>
      </c>
    </row>
    <row r="38" spans="8:9" ht="12.75">
      <c r="H38">
        <v>20</v>
      </c>
      <c r="I38" s="17">
        <f t="shared" si="0"/>
        <v>0.7763640687681143</v>
      </c>
    </row>
    <row r="39" spans="8:9" ht="12.75">
      <c r="H39">
        <v>21</v>
      </c>
      <c r="I39" s="17">
        <f t="shared" si="0"/>
        <v>0.7763640687681143</v>
      </c>
    </row>
    <row r="40" spans="8:9" ht="12.75">
      <c r="H40">
        <v>22</v>
      </c>
      <c r="I40" s="17">
        <f t="shared" si="0"/>
        <v>0.7763640687681143</v>
      </c>
    </row>
    <row r="41" spans="8:9" ht="12.75">
      <c r="H41">
        <v>23</v>
      </c>
      <c r="I41" s="17">
        <f t="shared" si="0"/>
        <v>0.7763640687681143</v>
      </c>
    </row>
    <row r="42" spans="8:9" ht="12.75">
      <c r="H42">
        <v>24</v>
      </c>
      <c r="I42" s="17">
        <f t="shared" si="0"/>
        <v>0.7763640687681143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41"/>
  <sheetViews>
    <sheetView zoomScale="75" zoomScaleNormal="75" workbookViewId="0" topLeftCell="A1">
      <selection activeCell="H43" sqref="H43"/>
    </sheetView>
  </sheetViews>
  <sheetFormatPr defaultColWidth="9.140625" defaultRowHeight="12.75"/>
  <cols>
    <col min="1" max="3" width="11.421875" style="0" customWidth="1"/>
    <col min="4" max="4" width="12.421875" style="0" customWidth="1"/>
    <col min="5" max="5" width="11.421875" style="0" customWidth="1"/>
    <col min="6" max="6" width="14.421875" style="0" bestFit="1" customWidth="1"/>
    <col min="7" max="16384" width="11.421875" style="0" customWidth="1"/>
  </cols>
  <sheetData>
    <row r="3" ht="20.25">
      <c r="B3" s="1" t="s">
        <v>30</v>
      </c>
    </row>
    <row r="8" spans="7:9" ht="12.75">
      <c r="G8" s="24"/>
      <c r="H8" s="25"/>
      <c r="I8" s="23"/>
    </row>
    <row r="10" spans="4:6" ht="12.75">
      <c r="D10" s="5" t="s">
        <v>20</v>
      </c>
      <c r="E10" s="12">
        <v>3</v>
      </c>
      <c r="F10" t="s">
        <v>4</v>
      </c>
    </row>
    <row r="12" spans="3:8" ht="25.5">
      <c r="C12" s="2"/>
      <c r="D12" s="11" t="s">
        <v>29</v>
      </c>
      <c r="E12" s="3" t="s">
        <v>7</v>
      </c>
      <c r="F12" s="3" t="s">
        <v>8</v>
      </c>
      <c r="G12" s="21"/>
      <c r="H12" s="21"/>
    </row>
    <row r="13" spans="3:8" ht="12.75">
      <c r="C13" s="2"/>
      <c r="D13" s="3" t="s">
        <v>4</v>
      </c>
      <c r="E13" s="2" t="s">
        <v>4</v>
      </c>
      <c r="F13" s="2" t="s">
        <v>4</v>
      </c>
      <c r="G13" s="22"/>
      <c r="H13" s="22"/>
    </row>
    <row r="14" spans="3:8" ht="12.75">
      <c r="C14" s="2">
        <v>1</v>
      </c>
      <c r="D14" s="16">
        <f>'Pluie décennale'!I19</f>
        <v>9.845707963013812</v>
      </c>
      <c r="E14" s="4">
        <f>D14-$E$10</f>
        <v>6.845707963013812</v>
      </c>
      <c r="F14" s="18">
        <f>D14-E14</f>
        <v>3</v>
      </c>
      <c r="G14" s="23"/>
      <c r="H14" s="23"/>
    </row>
    <row r="15" spans="3:8" ht="12.75">
      <c r="C15" s="2">
        <v>2</v>
      </c>
      <c r="D15" s="16">
        <f>'Pluie décennale'!I20</f>
        <v>29.8547273717193</v>
      </c>
      <c r="E15" s="4">
        <f>D15-$E$10</f>
        <v>26.8547273717193</v>
      </c>
      <c r="F15" s="18">
        <f aca="true" t="shared" si="0" ref="F15:F37">D15-E15</f>
        <v>3</v>
      </c>
      <c r="G15" s="20"/>
      <c r="H15" s="20"/>
    </row>
    <row r="16" spans="3:8" ht="12.75">
      <c r="C16" s="2">
        <v>3</v>
      </c>
      <c r="D16" s="16">
        <f>'Pluie décennale'!I21</f>
        <v>5.081655722845839</v>
      </c>
      <c r="E16" s="4">
        <f>D16-$E$10</f>
        <v>2.0816557228458388</v>
      </c>
      <c r="F16" s="18">
        <f t="shared" si="0"/>
        <v>3</v>
      </c>
      <c r="G16" s="20"/>
      <c r="H16" s="20"/>
    </row>
    <row r="17" spans="3:8" ht="12.75">
      <c r="C17" s="2">
        <v>4</v>
      </c>
      <c r="D17" s="16">
        <f>'Pluie décennale'!I22</f>
        <v>2.858431344100784</v>
      </c>
      <c r="E17" s="20"/>
      <c r="F17" s="18">
        <f t="shared" si="0"/>
        <v>2.858431344100784</v>
      </c>
      <c r="G17" s="20"/>
      <c r="H17" s="20"/>
    </row>
    <row r="18" spans="3:8" ht="12.75">
      <c r="C18" s="2">
        <v>5</v>
      </c>
      <c r="D18" s="16">
        <f>'Pluie décennale'!I23</f>
        <v>1.9056208960671892</v>
      </c>
      <c r="E18" s="20"/>
      <c r="F18" s="18">
        <f t="shared" si="0"/>
        <v>1.9056208960671892</v>
      </c>
      <c r="G18" s="20"/>
      <c r="H18" s="20"/>
    </row>
    <row r="19" spans="3:8" ht="12.75">
      <c r="C19" s="2">
        <v>6</v>
      </c>
      <c r="D19" s="16">
        <f>'Pluie décennale'!I24</f>
        <v>0.7763640687681143</v>
      </c>
      <c r="E19" s="20"/>
      <c r="F19" s="18">
        <f t="shared" si="0"/>
        <v>0.7763640687681143</v>
      </c>
      <c r="G19" s="20"/>
      <c r="H19" s="20"/>
    </row>
    <row r="20" spans="3:8" ht="12.75">
      <c r="C20" s="2">
        <v>7</v>
      </c>
      <c r="D20" s="16">
        <f>'Pluie décennale'!I25</f>
        <v>0.7763640687681143</v>
      </c>
      <c r="E20" s="20"/>
      <c r="F20" s="18">
        <f t="shared" si="0"/>
        <v>0.7763640687681143</v>
      </c>
      <c r="G20" s="20"/>
      <c r="H20" s="20"/>
    </row>
    <row r="21" spans="3:8" ht="12.75">
      <c r="C21" s="2">
        <v>8</v>
      </c>
      <c r="D21" s="16">
        <f>'Pluie décennale'!I26</f>
        <v>0.7763640687681143</v>
      </c>
      <c r="E21" s="2"/>
      <c r="F21" s="18">
        <f t="shared" si="0"/>
        <v>0.7763640687681143</v>
      </c>
      <c r="G21" s="20"/>
      <c r="H21" s="20"/>
    </row>
    <row r="22" spans="3:6" ht="12.75">
      <c r="C22" s="2">
        <v>9</v>
      </c>
      <c r="D22" s="16">
        <f>'Pluie décennale'!I27</f>
        <v>0.7763640687681143</v>
      </c>
      <c r="F22" s="18">
        <f t="shared" si="0"/>
        <v>0.7763640687681143</v>
      </c>
    </row>
    <row r="23" spans="3:6" ht="12.75">
      <c r="C23" s="2">
        <v>10</v>
      </c>
      <c r="D23" s="16">
        <f>'Pluie décennale'!I28</f>
        <v>0.7763640687681143</v>
      </c>
      <c r="F23" s="18">
        <f t="shared" si="0"/>
        <v>0.7763640687681143</v>
      </c>
    </row>
    <row r="24" spans="3:6" ht="12.75">
      <c r="C24" s="2">
        <v>11</v>
      </c>
      <c r="D24" s="16">
        <f>'Pluie décennale'!I29</f>
        <v>0.7763640687681143</v>
      </c>
      <c r="F24" s="18">
        <f t="shared" si="0"/>
        <v>0.7763640687681143</v>
      </c>
    </row>
    <row r="25" spans="3:6" ht="12.75">
      <c r="C25" s="2">
        <v>12</v>
      </c>
      <c r="D25" s="16">
        <f>'Pluie décennale'!I30</f>
        <v>0.7763640687681143</v>
      </c>
      <c r="F25" s="18">
        <f t="shared" si="0"/>
        <v>0.7763640687681143</v>
      </c>
    </row>
    <row r="26" spans="3:6" ht="12.75">
      <c r="C26" s="2">
        <v>13</v>
      </c>
      <c r="D26" s="16">
        <f>'Pluie décennale'!I31</f>
        <v>0.7763640687681143</v>
      </c>
      <c r="F26" s="18">
        <f t="shared" si="0"/>
        <v>0.7763640687681143</v>
      </c>
    </row>
    <row r="27" spans="3:6" ht="12.75">
      <c r="C27" s="2">
        <v>14</v>
      </c>
      <c r="D27" s="16">
        <f>'Pluie décennale'!I32</f>
        <v>0.7763640687681143</v>
      </c>
      <c r="F27" s="18">
        <f t="shared" si="0"/>
        <v>0.7763640687681143</v>
      </c>
    </row>
    <row r="28" spans="3:6" ht="12.75">
      <c r="C28" s="2">
        <v>15</v>
      </c>
      <c r="D28" s="16">
        <f>'Pluie décennale'!I33</f>
        <v>0.7763640687681143</v>
      </c>
      <c r="F28" s="18">
        <f t="shared" si="0"/>
        <v>0.7763640687681143</v>
      </c>
    </row>
    <row r="29" spans="3:6" ht="12.75">
      <c r="C29" s="2">
        <v>16</v>
      </c>
      <c r="D29" s="16">
        <f>'Pluie décennale'!I34</f>
        <v>0.7763640687681143</v>
      </c>
      <c r="F29" s="18">
        <f t="shared" si="0"/>
        <v>0.7763640687681143</v>
      </c>
    </row>
    <row r="30" spans="3:6" ht="12.75">
      <c r="C30" s="2">
        <v>17</v>
      </c>
      <c r="D30" s="16">
        <f>'Pluie décennale'!I35</f>
        <v>0.7763640687681143</v>
      </c>
      <c r="F30" s="18">
        <f t="shared" si="0"/>
        <v>0.7763640687681143</v>
      </c>
    </row>
    <row r="31" spans="3:6" ht="12.75">
      <c r="C31" s="2">
        <v>18</v>
      </c>
      <c r="D31" s="16">
        <f>'Pluie décennale'!I36</f>
        <v>0.7763640687681143</v>
      </c>
      <c r="F31" s="18">
        <f t="shared" si="0"/>
        <v>0.7763640687681143</v>
      </c>
    </row>
    <row r="32" spans="3:6" ht="12.75">
      <c r="C32" s="2">
        <v>19</v>
      </c>
      <c r="D32" s="16">
        <f>'Pluie décennale'!I37</f>
        <v>0.7763640687681143</v>
      </c>
      <c r="F32" s="18">
        <f t="shared" si="0"/>
        <v>0.7763640687681143</v>
      </c>
    </row>
    <row r="33" spans="3:6" ht="12.75">
      <c r="C33" s="2">
        <v>20</v>
      </c>
      <c r="D33" s="16">
        <f>'Pluie décennale'!I38</f>
        <v>0.7763640687681143</v>
      </c>
      <c r="F33" s="18">
        <f t="shared" si="0"/>
        <v>0.7763640687681143</v>
      </c>
    </row>
    <row r="34" spans="3:6" ht="12.75">
      <c r="C34" s="2">
        <v>21</v>
      </c>
      <c r="D34" s="16">
        <f>'Pluie décennale'!I39</f>
        <v>0.7763640687681143</v>
      </c>
      <c r="F34" s="18">
        <f t="shared" si="0"/>
        <v>0.7763640687681143</v>
      </c>
    </row>
    <row r="35" spans="3:6" ht="12.75">
      <c r="C35" s="2">
        <v>22</v>
      </c>
      <c r="D35" s="16">
        <f>'Pluie décennale'!I40</f>
        <v>0.7763640687681143</v>
      </c>
      <c r="F35" s="18">
        <f t="shared" si="0"/>
        <v>0.7763640687681143</v>
      </c>
    </row>
    <row r="36" spans="3:6" ht="12.75">
      <c r="C36" s="2">
        <v>23</v>
      </c>
      <c r="D36" s="16">
        <f>'Pluie décennale'!I41</f>
        <v>0.7763640687681143</v>
      </c>
      <c r="F36" s="18">
        <f t="shared" si="0"/>
        <v>0.7763640687681143</v>
      </c>
    </row>
    <row r="37" spans="3:6" ht="12.75">
      <c r="C37" s="2">
        <v>24</v>
      </c>
      <c r="D37" s="16">
        <f>'Pluie décennale'!I42</f>
        <v>0.7763640687681143</v>
      </c>
      <c r="F37" s="18">
        <f t="shared" si="0"/>
        <v>0.7763640687681143</v>
      </c>
    </row>
    <row r="39" spans="4:6" ht="12.75">
      <c r="D39" s="5" t="s">
        <v>31</v>
      </c>
      <c r="E39" s="14">
        <f>SUM(E14:E16)</f>
        <v>35.78209105757895</v>
      </c>
      <c r="F39" t="s">
        <v>6</v>
      </c>
    </row>
    <row r="41" spans="4:5" ht="12.75">
      <c r="D41" s="5" t="s">
        <v>32</v>
      </c>
      <c r="E41" s="27">
        <f>E39/'Pluie décennale'!E13</f>
        <v>0.5633138962438833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40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4" width="11.421875" style="0" customWidth="1"/>
    <col min="5" max="5" width="13.7109375" style="0" customWidth="1"/>
    <col min="6" max="6" width="11.421875" style="0" customWidth="1"/>
    <col min="7" max="7" width="13.140625" style="0" customWidth="1"/>
    <col min="8" max="16384" width="11.421875" style="0" customWidth="1"/>
  </cols>
  <sheetData>
    <row r="3" ht="21.75">
      <c r="B3" s="1" t="s">
        <v>53</v>
      </c>
    </row>
    <row r="7" spans="3:5" ht="12.75">
      <c r="C7" t="s">
        <v>18</v>
      </c>
      <c r="D7" s="12">
        <v>504</v>
      </c>
      <c r="E7" t="s">
        <v>17</v>
      </c>
    </row>
    <row r="8" spans="3:5" ht="12.75">
      <c r="C8" s="13" t="s">
        <v>19</v>
      </c>
      <c r="D8" s="12">
        <v>80</v>
      </c>
      <c r="E8" t="s">
        <v>6</v>
      </c>
    </row>
    <row r="9" spans="3:5" ht="12.75">
      <c r="C9" t="s">
        <v>20</v>
      </c>
      <c r="D9" s="12">
        <v>3</v>
      </c>
      <c r="E9" t="s">
        <v>4</v>
      </c>
    </row>
    <row r="10" spans="3:5" ht="12.75">
      <c r="C10" s="5" t="s">
        <v>22</v>
      </c>
      <c r="D10" s="12">
        <v>24</v>
      </c>
      <c r="E10" t="s">
        <v>3</v>
      </c>
    </row>
    <row r="12" spans="3:4" ht="12.75">
      <c r="C12" s="11"/>
      <c r="D12" s="11"/>
    </row>
    <row r="13" spans="3:4" ht="12.75">
      <c r="C13" s="3"/>
      <c r="D13" s="3"/>
    </row>
    <row r="14" spans="3:4" ht="12.75">
      <c r="C14" s="2"/>
      <c r="D14" s="2"/>
    </row>
    <row r="15" spans="3:4" ht="12.75">
      <c r="C15" s="2"/>
      <c r="D15" s="2"/>
    </row>
    <row r="16" spans="3:4" ht="12.75">
      <c r="C16" s="2"/>
      <c r="D16" s="2"/>
    </row>
    <row r="17" spans="3:4" ht="12.75">
      <c r="C17" s="2"/>
      <c r="D17" s="2"/>
    </row>
    <row r="18" spans="3:4" ht="12.75">
      <c r="C18" s="2"/>
      <c r="D18" s="2"/>
    </row>
    <row r="19" spans="3:4" ht="12.75">
      <c r="C19" s="2"/>
      <c r="D19" s="2"/>
    </row>
    <row r="20" spans="8:13" ht="12.75">
      <c r="H20" s="28"/>
      <c r="I20" s="28"/>
      <c r="J20" s="28"/>
      <c r="K20" s="28"/>
      <c r="L20" s="28"/>
      <c r="M20" s="28"/>
    </row>
    <row r="21" spans="8:13" ht="12.75">
      <c r="H21" s="28"/>
      <c r="I21" s="28"/>
      <c r="J21" s="28"/>
      <c r="K21" s="28"/>
      <c r="L21" s="28"/>
      <c r="M21" s="28"/>
    </row>
    <row r="22" spans="3:13" ht="34.5" customHeight="1">
      <c r="C22" s="11" t="s">
        <v>2</v>
      </c>
      <c r="D22" s="11" t="s">
        <v>35</v>
      </c>
      <c r="E22" s="11" t="s">
        <v>34</v>
      </c>
      <c r="F22" s="11" t="s">
        <v>33</v>
      </c>
      <c r="G22" s="11" t="s">
        <v>43</v>
      </c>
      <c r="H22" s="11" t="s">
        <v>39</v>
      </c>
      <c r="I22" s="29"/>
      <c r="J22" s="29"/>
      <c r="K22" s="29"/>
      <c r="L22" s="29"/>
      <c r="M22" s="28"/>
    </row>
    <row r="23" spans="3:13" ht="15">
      <c r="C23" s="3" t="s">
        <v>3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40</v>
      </c>
      <c r="I23" s="29"/>
      <c r="J23" s="29"/>
      <c r="K23" s="29"/>
      <c r="L23" s="29"/>
      <c r="M23" s="28"/>
    </row>
    <row r="24" spans="3:13" ht="15">
      <c r="C24" s="2">
        <v>0</v>
      </c>
      <c r="D24" s="2">
        <v>0</v>
      </c>
      <c r="E24" s="2"/>
      <c r="F24" s="19">
        <f>D24-E24</f>
        <v>0</v>
      </c>
      <c r="G24" s="19">
        <f>F24*2</f>
        <v>0</v>
      </c>
      <c r="H24" s="19">
        <f>G24*60*60</f>
        <v>0</v>
      </c>
      <c r="I24" s="29"/>
      <c r="J24" s="29"/>
      <c r="K24" s="29"/>
      <c r="L24" s="29"/>
      <c r="M24" s="28"/>
    </row>
    <row r="25" spans="3:13" ht="15">
      <c r="C25" s="2">
        <v>1</v>
      </c>
      <c r="D25" s="2">
        <v>4</v>
      </c>
      <c r="E25" s="2">
        <f>D24</f>
        <v>0</v>
      </c>
      <c r="F25" s="19">
        <f aca="true" t="shared" si="0" ref="F25:F36">D25-E25</f>
        <v>4</v>
      </c>
      <c r="G25" s="19">
        <f aca="true" t="shared" si="1" ref="G25:G36">F25*2</f>
        <v>8</v>
      </c>
      <c r="H25" s="19">
        <f aca="true" t="shared" si="2" ref="H25:H36">G25*60*60</f>
        <v>28800</v>
      </c>
      <c r="I25" s="29"/>
      <c r="J25" s="29"/>
      <c r="K25" s="29"/>
      <c r="L25" s="29"/>
      <c r="M25" s="28"/>
    </row>
    <row r="26" spans="3:13" ht="15">
      <c r="C26" s="2">
        <v>2</v>
      </c>
      <c r="D26" s="2">
        <v>10</v>
      </c>
      <c r="E26" s="2">
        <f aca="true" t="shared" si="3" ref="E26:E36">D25</f>
        <v>4</v>
      </c>
      <c r="F26" s="19">
        <f t="shared" si="0"/>
        <v>6</v>
      </c>
      <c r="G26" s="19">
        <f t="shared" si="1"/>
        <v>12</v>
      </c>
      <c r="H26" s="19">
        <f t="shared" si="2"/>
        <v>43200</v>
      </c>
      <c r="I26" s="29"/>
      <c r="J26" s="29"/>
      <c r="K26" s="29"/>
      <c r="L26" s="29"/>
      <c r="M26" s="28"/>
    </row>
    <row r="27" spans="3:13" ht="15">
      <c r="C27" s="2">
        <v>3</v>
      </c>
      <c r="D27" s="2">
        <v>22</v>
      </c>
      <c r="E27" s="2">
        <f t="shared" si="3"/>
        <v>10</v>
      </c>
      <c r="F27" s="19">
        <f t="shared" si="0"/>
        <v>12</v>
      </c>
      <c r="G27" s="19">
        <f t="shared" si="1"/>
        <v>24</v>
      </c>
      <c r="H27" s="19">
        <f t="shared" si="2"/>
        <v>86400</v>
      </c>
      <c r="I27" s="29"/>
      <c r="J27" s="29"/>
      <c r="K27" s="29"/>
      <c r="L27" s="29"/>
      <c r="M27" s="28"/>
    </row>
    <row r="28" spans="3:13" ht="15">
      <c r="C28" s="2">
        <v>4</v>
      </c>
      <c r="D28" s="2">
        <v>40</v>
      </c>
      <c r="E28" s="2">
        <f t="shared" si="3"/>
        <v>22</v>
      </c>
      <c r="F28" s="19">
        <f t="shared" si="0"/>
        <v>18</v>
      </c>
      <c r="G28" s="19">
        <f t="shared" si="1"/>
        <v>36</v>
      </c>
      <c r="H28" s="19">
        <f t="shared" si="2"/>
        <v>129600</v>
      </c>
      <c r="I28" s="29"/>
      <c r="J28" s="29"/>
      <c r="K28" s="29"/>
      <c r="L28" s="29"/>
      <c r="M28" s="28"/>
    </row>
    <row r="29" spans="3:13" ht="15">
      <c r="C29" s="2">
        <v>5</v>
      </c>
      <c r="D29" s="2">
        <v>50</v>
      </c>
      <c r="E29" s="2">
        <f t="shared" si="3"/>
        <v>40</v>
      </c>
      <c r="F29" s="19">
        <f t="shared" si="0"/>
        <v>10</v>
      </c>
      <c r="G29" s="19">
        <f t="shared" si="1"/>
        <v>20</v>
      </c>
      <c r="H29" s="19">
        <f t="shared" si="2"/>
        <v>72000</v>
      </c>
      <c r="I29" s="29"/>
      <c r="J29" s="29"/>
      <c r="K29" s="29"/>
      <c r="L29" s="29"/>
      <c r="M29" s="28"/>
    </row>
    <row r="30" spans="3:13" ht="15">
      <c r="C30" s="2">
        <v>6</v>
      </c>
      <c r="D30" s="2">
        <v>62</v>
      </c>
      <c r="E30" s="2">
        <f t="shared" si="3"/>
        <v>50</v>
      </c>
      <c r="F30" s="19">
        <f t="shared" si="0"/>
        <v>12</v>
      </c>
      <c r="G30" s="19">
        <f t="shared" si="1"/>
        <v>24</v>
      </c>
      <c r="H30" s="19">
        <f t="shared" si="2"/>
        <v>86400</v>
      </c>
      <c r="I30" s="29"/>
      <c r="J30" s="29"/>
      <c r="K30" s="29"/>
      <c r="L30" s="29"/>
      <c r="M30" s="28"/>
    </row>
    <row r="31" spans="3:13" ht="15">
      <c r="C31" s="2">
        <v>7</v>
      </c>
      <c r="D31" s="2">
        <v>68</v>
      </c>
      <c r="E31" s="2">
        <f t="shared" si="3"/>
        <v>62</v>
      </c>
      <c r="F31" s="19">
        <f t="shared" si="0"/>
        <v>6</v>
      </c>
      <c r="G31" s="19">
        <f t="shared" si="1"/>
        <v>12</v>
      </c>
      <c r="H31" s="19">
        <f t="shared" si="2"/>
        <v>43200</v>
      </c>
      <c r="I31" s="29"/>
      <c r="J31" s="29"/>
      <c r="K31" s="29"/>
      <c r="L31" s="29"/>
      <c r="M31" s="28"/>
    </row>
    <row r="32" spans="3:13" ht="15">
      <c r="C32" s="2">
        <v>8</v>
      </c>
      <c r="D32" s="2">
        <v>72</v>
      </c>
      <c r="E32" s="2">
        <f t="shared" si="3"/>
        <v>68</v>
      </c>
      <c r="F32" s="19">
        <f t="shared" si="0"/>
        <v>4</v>
      </c>
      <c r="G32" s="19">
        <f t="shared" si="1"/>
        <v>8</v>
      </c>
      <c r="H32" s="19">
        <f t="shared" si="2"/>
        <v>28800</v>
      </c>
      <c r="I32" s="29"/>
      <c r="J32" s="29"/>
      <c r="K32" s="29"/>
      <c r="L32" s="29"/>
      <c r="M32" s="28"/>
    </row>
    <row r="33" spans="3:13" ht="15">
      <c r="C33" s="2">
        <v>9</v>
      </c>
      <c r="D33" s="2">
        <v>74</v>
      </c>
      <c r="E33" s="2">
        <f t="shared" si="3"/>
        <v>72</v>
      </c>
      <c r="F33" s="19">
        <f t="shared" si="0"/>
        <v>2</v>
      </c>
      <c r="G33" s="19">
        <f t="shared" si="1"/>
        <v>4</v>
      </c>
      <c r="H33" s="19">
        <f t="shared" si="2"/>
        <v>14400</v>
      </c>
      <c r="I33" s="29"/>
      <c r="J33" s="29"/>
      <c r="K33" s="29"/>
      <c r="L33" s="29"/>
      <c r="M33" s="28"/>
    </row>
    <row r="34" spans="3:13" ht="15">
      <c r="C34" s="2">
        <v>10</v>
      </c>
      <c r="D34" s="2">
        <v>76</v>
      </c>
      <c r="E34" s="2">
        <f t="shared" si="3"/>
        <v>74</v>
      </c>
      <c r="F34" s="19">
        <f t="shared" si="0"/>
        <v>2</v>
      </c>
      <c r="G34" s="19">
        <f t="shared" si="1"/>
        <v>4</v>
      </c>
      <c r="H34" s="19">
        <f t="shared" si="2"/>
        <v>14400</v>
      </c>
      <c r="I34" s="29"/>
      <c r="J34" s="29"/>
      <c r="K34" s="29"/>
      <c r="L34" s="29"/>
      <c r="M34" s="28"/>
    </row>
    <row r="35" spans="3:13" ht="15">
      <c r="C35" s="2">
        <v>11</v>
      </c>
      <c r="D35" s="2">
        <v>76</v>
      </c>
      <c r="E35" s="2">
        <f t="shared" si="3"/>
        <v>76</v>
      </c>
      <c r="F35" s="19">
        <f t="shared" si="0"/>
        <v>0</v>
      </c>
      <c r="G35" s="19">
        <f t="shared" si="1"/>
        <v>0</v>
      </c>
      <c r="H35" s="19">
        <f t="shared" si="2"/>
        <v>0</v>
      </c>
      <c r="I35" s="29"/>
      <c r="J35" s="29"/>
      <c r="K35" s="29"/>
      <c r="L35" s="29"/>
      <c r="M35" s="28"/>
    </row>
    <row r="36" spans="3:8" ht="12.75">
      <c r="C36" s="2">
        <v>12</v>
      </c>
      <c r="D36" s="2">
        <v>76</v>
      </c>
      <c r="E36" s="2">
        <f t="shared" si="3"/>
        <v>76</v>
      </c>
      <c r="F36" s="19">
        <f t="shared" si="0"/>
        <v>0</v>
      </c>
      <c r="G36" s="19">
        <f t="shared" si="1"/>
        <v>0</v>
      </c>
      <c r="H36" s="19">
        <f t="shared" si="2"/>
        <v>0</v>
      </c>
    </row>
    <row r="37" spans="3:6" ht="12.75">
      <c r="C37" s="2">
        <v>13</v>
      </c>
      <c r="D37" s="2" t="s">
        <v>13</v>
      </c>
      <c r="E37" s="2">
        <f>D36</f>
        <v>76</v>
      </c>
      <c r="F37" s="2"/>
    </row>
    <row r="38" spans="7:9" ht="12.75">
      <c r="G38" s="5" t="s">
        <v>41</v>
      </c>
      <c r="H38" s="19">
        <f>SUM(H24:H36)</f>
        <v>547200</v>
      </c>
      <c r="I38" t="s">
        <v>40</v>
      </c>
    </row>
    <row r="40" spans="7:9" ht="12.75">
      <c r="G40" s="5" t="s">
        <v>42</v>
      </c>
      <c r="H40" s="18">
        <f>1000*H38/(D7*1000000)</f>
        <v>1.0857142857142856</v>
      </c>
      <c r="I40" t="s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50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3" width="11.421875" style="0" customWidth="1"/>
    <col min="4" max="4" width="17.140625" style="0" bestFit="1" customWidth="1"/>
    <col min="5" max="6" width="11.421875" style="0" customWidth="1"/>
    <col min="7" max="7" width="13.7109375" style="2" bestFit="1" customWidth="1"/>
    <col min="8" max="9" width="13.7109375" style="0" bestFit="1" customWidth="1"/>
    <col min="10" max="10" width="14.8515625" style="0" bestFit="1" customWidth="1"/>
    <col min="11" max="16384" width="11.421875" style="0" customWidth="1"/>
  </cols>
  <sheetData>
    <row r="3" ht="20.25">
      <c r="B3" s="1" t="s">
        <v>44</v>
      </c>
    </row>
    <row r="5" spans="7:10" ht="12.75">
      <c r="G5" s="3" t="s">
        <v>7</v>
      </c>
      <c r="H5" s="3" t="s">
        <v>7</v>
      </c>
      <c r="I5" s="3" t="s">
        <v>7</v>
      </c>
      <c r="J5" s="3"/>
    </row>
    <row r="6" spans="7:10" ht="12.75">
      <c r="G6" s="6">
        <f>'Pluie nette'!E14</f>
        <v>6.845707963013812</v>
      </c>
      <c r="H6" s="6">
        <f>'Pluie nette'!E15</f>
        <v>26.8547273717193</v>
      </c>
      <c r="I6" s="6">
        <f>'Pluie nette'!E16</f>
        <v>2.0816557228458388</v>
      </c>
      <c r="J6" s="6"/>
    </row>
    <row r="7" spans="7:13" ht="12.75">
      <c r="G7" s="2" t="s">
        <v>4</v>
      </c>
      <c r="H7" s="2" t="s">
        <v>4</v>
      </c>
      <c r="I7" s="2" t="s">
        <v>4</v>
      </c>
      <c r="J7" s="2"/>
      <c r="L7" s="3"/>
      <c r="M7" s="3"/>
    </row>
    <row r="8" spans="12:13" ht="12.75">
      <c r="L8" s="2"/>
      <c r="M8" s="2"/>
    </row>
    <row r="9" spans="3:13" ht="25.5">
      <c r="C9" s="3" t="s">
        <v>36</v>
      </c>
      <c r="D9" s="7" t="s">
        <v>37</v>
      </c>
      <c r="F9" s="3" t="s">
        <v>36</v>
      </c>
      <c r="G9" s="3" t="s">
        <v>45</v>
      </c>
      <c r="H9" s="3" t="s">
        <v>46</v>
      </c>
      <c r="I9" s="3" t="s">
        <v>47</v>
      </c>
      <c r="J9" s="7" t="s">
        <v>38</v>
      </c>
      <c r="L9" s="3" t="s">
        <v>36</v>
      </c>
      <c r="M9" s="3" t="s">
        <v>7</v>
      </c>
    </row>
    <row r="10" spans="3:13" ht="12.75">
      <c r="C10" s="2" t="s">
        <v>3</v>
      </c>
      <c r="D10" s="2" t="s">
        <v>5</v>
      </c>
      <c r="F10" s="2" t="s">
        <v>3</v>
      </c>
      <c r="G10" s="2" t="s">
        <v>5</v>
      </c>
      <c r="H10" s="2" t="s">
        <v>5</v>
      </c>
      <c r="I10" s="2" t="s">
        <v>5</v>
      </c>
      <c r="J10" s="2" t="s">
        <v>5</v>
      </c>
      <c r="L10" s="2" t="s">
        <v>3</v>
      </c>
      <c r="M10" s="2" t="s">
        <v>4</v>
      </c>
    </row>
    <row r="12" spans="3:13" ht="12.75">
      <c r="C12" s="32">
        <v>0</v>
      </c>
      <c r="D12" s="4">
        <f>'HU'!G24</f>
        <v>0</v>
      </c>
      <c r="E12" s="26"/>
      <c r="F12" s="32">
        <v>0</v>
      </c>
      <c r="G12" s="4">
        <f aca="true" t="shared" si="0" ref="G12:G23">D12*$G$6</f>
        <v>0</v>
      </c>
      <c r="J12" s="34">
        <f aca="true" t="shared" si="1" ref="J12:J25">SUM(G12:I12)</f>
        <v>0</v>
      </c>
      <c r="L12" s="6">
        <v>0</v>
      </c>
      <c r="M12" s="4">
        <f>G6</f>
        <v>6.845707963013812</v>
      </c>
    </row>
    <row r="13" spans="3:13" ht="12.75">
      <c r="C13" s="32">
        <v>1</v>
      </c>
      <c r="D13" s="4">
        <f>'HU'!G25</f>
        <v>8</v>
      </c>
      <c r="E13" s="26"/>
      <c r="F13" s="32">
        <v>1</v>
      </c>
      <c r="G13" s="4">
        <f t="shared" si="0"/>
        <v>54.765663704110494</v>
      </c>
      <c r="H13" s="4">
        <f aca="true" t="shared" si="2" ref="H13:H24">D12*$H$6</f>
        <v>0</v>
      </c>
      <c r="J13" s="34">
        <f t="shared" si="1"/>
        <v>54.765663704110494</v>
      </c>
      <c r="L13" s="6">
        <v>1</v>
      </c>
      <c r="M13" s="4">
        <f>H6</f>
        <v>26.8547273717193</v>
      </c>
    </row>
    <row r="14" spans="3:13" ht="12.75">
      <c r="C14" s="32">
        <v>2</v>
      </c>
      <c r="D14" s="4">
        <f>'HU'!G26</f>
        <v>12</v>
      </c>
      <c r="E14" s="26"/>
      <c r="F14" s="32">
        <v>2</v>
      </c>
      <c r="G14" s="4">
        <f t="shared" si="0"/>
        <v>82.14849555616574</v>
      </c>
      <c r="H14" s="4">
        <f t="shared" si="2"/>
        <v>214.8378189737544</v>
      </c>
      <c r="I14" s="4">
        <f aca="true" t="shared" si="3" ref="I14:I25">D12*$I$6</f>
        <v>0</v>
      </c>
      <c r="J14" s="34">
        <f t="shared" si="1"/>
        <v>296.98631452992015</v>
      </c>
      <c r="L14" s="6">
        <v>2</v>
      </c>
      <c r="M14" s="4">
        <f>I6</f>
        <v>2.0816557228458388</v>
      </c>
    </row>
    <row r="15" spans="3:13" ht="12.75">
      <c r="C15" s="32">
        <v>3</v>
      </c>
      <c r="D15" s="4">
        <f>'HU'!G27</f>
        <v>24</v>
      </c>
      <c r="E15" s="26"/>
      <c r="F15" s="32">
        <v>3</v>
      </c>
      <c r="G15" s="4">
        <f t="shared" si="0"/>
        <v>164.29699111233148</v>
      </c>
      <c r="H15" s="4">
        <f t="shared" si="2"/>
        <v>322.2567284606316</v>
      </c>
      <c r="I15" s="4">
        <f t="shared" si="3"/>
        <v>16.65324578276671</v>
      </c>
      <c r="J15" s="34">
        <f t="shared" si="1"/>
        <v>503.20696535572984</v>
      </c>
      <c r="L15" s="23"/>
      <c r="M15" s="23"/>
    </row>
    <row r="16" spans="3:10" ht="12.75">
      <c r="C16" s="32">
        <v>4</v>
      </c>
      <c r="D16" s="4">
        <f>'HU'!G28</f>
        <v>36</v>
      </c>
      <c r="E16" s="26"/>
      <c r="F16" s="32">
        <v>4</v>
      </c>
      <c r="G16" s="4">
        <f t="shared" si="0"/>
        <v>246.4454866684972</v>
      </c>
      <c r="H16" s="4">
        <f t="shared" si="2"/>
        <v>644.5134569212632</v>
      </c>
      <c r="I16" s="4">
        <f t="shared" si="3"/>
        <v>24.979868674150065</v>
      </c>
      <c r="J16" s="34">
        <f t="shared" si="1"/>
        <v>915.9388122639106</v>
      </c>
    </row>
    <row r="17" spans="3:10" ht="12.75">
      <c r="C17" s="32">
        <v>5</v>
      </c>
      <c r="D17" s="4">
        <f>'HU'!G29</f>
        <v>20</v>
      </c>
      <c r="E17" s="26"/>
      <c r="F17" s="32">
        <v>5</v>
      </c>
      <c r="G17" s="4">
        <f t="shared" si="0"/>
        <v>136.91415926027622</v>
      </c>
      <c r="H17" s="4">
        <f t="shared" si="2"/>
        <v>966.7701853818947</v>
      </c>
      <c r="I17" s="4">
        <f t="shared" si="3"/>
        <v>49.95973734830013</v>
      </c>
      <c r="J17" s="34">
        <f t="shared" si="1"/>
        <v>1153.6440819904712</v>
      </c>
    </row>
    <row r="18" spans="3:10" ht="12.75">
      <c r="C18" s="32">
        <v>6</v>
      </c>
      <c r="D18" s="4">
        <f>'HU'!G30</f>
        <v>24</v>
      </c>
      <c r="E18" s="26"/>
      <c r="F18" s="32">
        <v>6</v>
      </c>
      <c r="G18" s="4">
        <f t="shared" si="0"/>
        <v>164.29699111233148</v>
      </c>
      <c r="H18" s="4">
        <f t="shared" si="2"/>
        <v>537.094547434386</v>
      </c>
      <c r="I18" s="4">
        <f t="shared" si="3"/>
        <v>74.93960602245019</v>
      </c>
      <c r="J18" s="34">
        <f t="shared" si="1"/>
        <v>776.3311445691677</v>
      </c>
    </row>
    <row r="19" spans="3:10" ht="12.75">
      <c r="C19" s="32">
        <v>7</v>
      </c>
      <c r="D19" s="4">
        <f>'HU'!G31</f>
        <v>12</v>
      </c>
      <c r="E19" s="26"/>
      <c r="F19" s="32">
        <v>7</v>
      </c>
      <c r="G19" s="4">
        <f t="shared" si="0"/>
        <v>82.14849555616574</v>
      </c>
      <c r="H19" s="4">
        <f t="shared" si="2"/>
        <v>644.5134569212632</v>
      </c>
      <c r="I19" s="4">
        <f t="shared" si="3"/>
        <v>41.63311445691677</v>
      </c>
      <c r="J19" s="34">
        <f t="shared" si="1"/>
        <v>768.2950669343458</v>
      </c>
    </row>
    <row r="20" spans="3:10" ht="12.75">
      <c r="C20" s="32">
        <v>8</v>
      </c>
      <c r="D20" s="4">
        <f>'HU'!G32</f>
        <v>8</v>
      </c>
      <c r="E20" s="26"/>
      <c r="F20" s="32">
        <v>8</v>
      </c>
      <c r="G20" s="4">
        <f t="shared" si="0"/>
        <v>54.765663704110494</v>
      </c>
      <c r="H20" s="4">
        <f t="shared" si="2"/>
        <v>322.2567284606316</v>
      </c>
      <c r="I20" s="4">
        <f t="shared" si="3"/>
        <v>49.95973734830013</v>
      </c>
      <c r="J20" s="34">
        <f t="shared" si="1"/>
        <v>426.9821295130422</v>
      </c>
    </row>
    <row r="21" spans="3:10" ht="12.75">
      <c r="C21" s="32">
        <v>9</v>
      </c>
      <c r="D21" s="4">
        <f>'HU'!G33</f>
        <v>4</v>
      </c>
      <c r="E21" s="26"/>
      <c r="F21" s="32">
        <v>9</v>
      </c>
      <c r="G21" s="4">
        <f t="shared" si="0"/>
        <v>27.382831852055247</v>
      </c>
      <c r="H21" s="4">
        <f t="shared" si="2"/>
        <v>214.8378189737544</v>
      </c>
      <c r="I21" s="4">
        <f t="shared" si="3"/>
        <v>24.979868674150065</v>
      </c>
      <c r="J21" s="34">
        <f t="shared" si="1"/>
        <v>267.2005194999597</v>
      </c>
    </row>
    <row r="22" spans="3:10" ht="12.75">
      <c r="C22" s="32">
        <v>10</v>
      </c>
      <c r="D22" s="4">
        <f>'HU'!G34</f>
        <v>4</v>
      </c>
      <c r="E22" s="26"/>
      <c r="F22" s="32">
        <v>10</v>
      </c>
      <c r="G22" s="4">
        <f t="shared" si="0"/>
        <v>27.382831852055247</v>
      </c>
      <c r="H22" s="4">
        <f t="shared" si="2"/>
        <v>107.4189094868772</v>
      </c>
      <c r="I22" s="4">
        <f t="shared" si="3"/>
        <v>16.65324578276671</v>
      </c>
      <c r="J22" s="34">
        <f t="shared" si="1"/>
        <v>151.45498712169916</v>
      </c>
    </row>
    <row r="23" spans="3:10" ht="12.75">
      <c r="C23" s="32">
        <v>11</v>
      </c>
      <c r="D23" s="4">
        <f>'HU'!G35</f>
        <v>0</v>
      </c>
      <c r="E23" s="26"/>
      <c r="F23" s="32">
        <v>11</v>
      </c>
      <c r="G23" s="4">
        <f t="shared" si="0"/>
        <v>0</v>
      </c>
      <c r="H23" s="4">
        <f t="shared" si="2"/>
        <v>107.4189094868772</v>
      </c>
      <c r="I23" s="4">
        <f t="shared" si="3"/>
        <v>8.326622891383355</v>
      </c>
      <c r="J23" s="34">
        <f t="shared" si="1"/>
        <v>115.74553237826055</v>
      </c>
    </row>
    <row r="24" spans="3:10" ht="12.75">
      <c r="C24" s="32">
        <v>12</v>
      </c>
      <c r="D24" s="4">
        <f>'HU'!G36</f>
        <v>0</v>
      </c>
      <c r="E24" s="26"/>
      <c r="F24" s="32">
        <v>12</v>
      </c>
      <c r="G24" s="20"/>
      <c r="H24" s="4">
        <f t="shared" si="2"/>
        <v>0</v>
      </c>
      <c r="I24" s="4">
        <f t="shared" si="3"/>
        <v>8.326622891383355</v>
      </c>
      <c r="J24" s="34">
        <f t="shared" si="1"/>
        <v>8.326622891383355</v>
      </c>
    </row>
    <row r="25" spans="3:10" ht="12.75">
      <c r="C25" s="32">
        <v>13</v>
      </c>
      <c r="D25" s="4">
        <f>'HU'!G37</f>
        <v>0</v>
      </c>
      <c r="E25" s="26"/>
      <c r="F25" s="32">
        <v>13</v>
      </c>
      <c r="G25" s="20"/>
      <c r="H25" s="20"/>
      <c r="I25" s="4">
        <f t="shared" si="3"/>
        <v>0</v>
      </c>
      <c r="J25" s="34">
        <f t="shared" si="1"/>
        <v>0</v>
      </c>
    </row>
    <row r="26" spans="3:10" ht="12.75">
      <c r="C26" s="31"/>
      <c r="D26" s="30"/>
      <c r="E26" s="26"/>
      <c r="F26" s="32"/>
      <c r="G26" s="20"/>
      <c r="H26" s="20"/>
      <c r="I26" s="20"/>
      <c r="J26" s="25"/>
    </row>
    <row r="27" spans="3:10" ht="12.75">
      <c r="C27" s="31"/>
      <c r="D27" s="30"/>
      <c r="E27" s="26"/>
      <c r="F27" s="32"/>
      <c r="G27" s="20"/>
      <c r="H27" s="20"/>
      <c r="I27" s="20"/>
      <c r="J27" s="20"/>
    </row>
    <row r="28" spans="3:10" ht="12.75">
      <c r="C28" s="31"/>
      <c r="D28" s="30"/>
      <c r="E28" s="26"/>
      <c r="F28" s="32"/>
      <c r="G28" s="20"/>
      <c r="H28" s="20"/>
      <c r="I28" s="20"/>
      <c r="J28" s="20"/>
    </row>
    <row r="29" spans="3:10" ht="12.75">
      <c r="C29" s="31"/>
      <c r="D29" s="30"/>
      <c r="E29" s="26"/>
      <c r="F29" s="32"/>
      <c r="G29" s="20"/>
      <c r="H29" s="20"/>
      <c r="I29" s="20"/>
      <c r="J29" s="20"/>
    </row>
    <row r="30" spans="3:10" ht="12.75">
      <c r="C30" s="31"/>
      <c r="D30" s="30"/>
      <c r="E30" s="26"/>
      <c r="F30" s="32"/>
      <c r="G30" s="20"/>
      <c r="H30" s="20"/>
      <c r="I30" s="20"/>
      <c r="J30" s="20"/>
    </row>
    <row r="31" spans="3:10" ht="12.75">
      <c r="C31" s="31"/>
      <c r="D31" s="30"/>
      <c r="E31" s="26"/>
      <c r="F31" s="32"/>
      <c r="G31" s="20"/>
      <c r="H31" s="20"/>
      <c r="I31" s="20"/>
      <c r="J31" s="20"/>
    </row>
    <row r="32" spans="3:10" ht="12.75">
      <c r="C32" s="31"/>
      <c r="D32" s="30"/>
      <c r="E32" s="26"/>
      <c r="F32" s="32"/>
      <c r="G32" s="20"/>
      <c r="H32" s="20"/>
      <c r="I32" s="20"/>
      <c r="J32" s="20"/>
    </row>
    <row r="33" spans="3:10" ht="12.75">
      <c r="C33" s="31"/>
      <c r="D33" s="30"/>
      <c r="E33" s="26"/>
      <c r="F33" s="32"/>
      <c r="G33" s="20"/>
      <c r="H33" s="20"/>
      <c r="I33" s="20"/>
      <c r="J33" s="20"/>
    </row>
    <row r="34" spans="3:10" ht="12.75">
      <c r="C34" s="31"/>
      <c r="D34" s="30"/>
      <c r="E34" s="26"/>
      <c r="F34" s="32"/>
      <c r="G34" s="20"/>
      <c r="H34" s="20"/>
      <c r="I34" s="20"/>
      <c r="J34" s="20"/>
    </row>
    <row r="35" spans="3:10" ht="12.75">
      <c r="C35" s="31"/>
      <c r="D35" s="30"/>
      <c r="E35" s="26"/>
      <c r="F35" s="32"/>
      <c r="G35" s="20"/>
      <c r="H35" s="20"/>
      <c r="I35" s="20"/>
      <c r="J35" s="20"/>
    </row>
    <row r="36" spans="3:10" ht="12.75">
      <c r="C36" s="31"/>
      <c r="D36" s="30"/>
      <c r="E36" s="26"/>
      <c r="F36" s="32"/>
      <c r="G36" s="20"/>
      <c r="H36" s="20"/>
      <c r="I36" s="20"/>
      <c r="J36" s="20"/>
    </row>
    <row r="37" spans="3:10" ht="12.75">
      <c r="C37" s="31"/>
      <c r="D37" s="30"/>
      <c r="E37" s="26"/>
      <c r="F37" s="32"/>
      <c r="G37" s="20"/>
      <c r="H37" s="20"/>
      <c r="I37" s="20"/>
      <c r="J37" s="20"/>
    </row>
    <row r="38" spans="3:10" ht="12.75">
      <c r="C38" s="31"/>
      <c r="D38" s="30"/>
      <c r="E38" s="26"/>
      <c r="F38" s="32"/>
      <c r="G38" s="20"/>
      <c r="H38" s="20"/>
      <c r="I38" s="20"/>
      <c r="J38" s="20"/>
    </row>
    <row r="39" spans="3:10" ht="12.75">
      <c r="C39" s="31"/>
      <c r="D39" s="30"/>
      <c r="E39" s="26"/>
      <c r="F39" s="32"/>
      <c r="G39" s="20"/>
      <c r="H39" s="20"/>
      <c r="I39" s="20"/>
      <c r="J39" s="20"/>
    </row>
    <row r="40" spans="6:10" ht="12.75">
      <c r="F40" s="33"/>
      <c r="G40" s="20"/>
      <c r="H40" s="20"/>
      <c r="I40" s="20"/>
      <c r="J40" s="20"/>
    </row>
    <row r="41" spans="6:10" ht="12.75">
      <c r="F41" s="33"/>
      <c r="G41" s="20"/>
      <c r="H41" s="20"/>
      <c r="I41" s="20"/>
      <c r="J41" s="20"/>
    </row>
    <row r="42" spans="6:10" ht="12.75">
      <c r="F42" s="33"/>
      <c r="G42" s="20"/>
      <c r="H42" s="20"/>
      <c r="I42" s="20"/>
      <c r="J42" s="20"/>
    </row>
    <row r="43" spans="6:10" ht="12.75">
      <c r="F43" s="33"/>
      <c r="G43" s="22"/>
      <c r="H43" s="20"/>
      <c r="I43" s="23"/>
      <c r="J43" s="20"/>
    </row>
    <row r="44" spans="6:10" ht="12.75">
      <c r="F44" s="33"/>
      <c r="G44" s="22"/>
      <c r="H44" s="20"/>
      <c r="I44" s="23"/>
      <c r="J44" s="20"/>
    </row>
    <row r="45" spans="6:10" ht="12.75">
      <c r="F45" s="33"/>
      <c r="G45" s="22"/>
      <c r="H45" s="20"/>
      <c r="I45" s="23"/>
      <c r="J45" s="20"/>
    </row>
    <row r="46" spans="6:10" ht="12.75">
      <c r="F46" s="33"/>
      <c r="G46" s="22"/>
      <c r="H46" s="23"/>
      <c r="I46" s="23"/>
      <c r="J46" s="20"/>
    </row>
    <row r="47" spans="6:10" ht="12.75">
      <c r="F47" s="33"/>
      <c r="G47" s="22"/>
      <c r="H47" s="23"/>
      <c r="I47" s="23"/>
      <c r="J47" s="20"/>
    </row>
    <row r="48" spans="6:10" ht="12.75">
      <c r="F48" s="33"/>
      <c r="G48" s="22"/>
      <c r="H48" s="23"/>
      <c r="I48" s="23"/>
      <c r="J48" s="20"/>
    </row>
    <row r="49" spans="6:10" ht="12.75">
      <c r="F49" s="23"/>
      <c r="G49" s="22"/>
      <c r="H49" s="23"/>
      <c r="I49" s="23"/>
      <c r="J49" s="23"/>
    </row>
    <row r="50" spans="6:10" ht="12.75">
      <c r="F50" s="23"/>
      <c r="G50" s="22"/>
      <c r="H50" s="23"/>
      <c r="I50" s="23"/>
      <c r="J50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Picouet</cp:lastModifiedBy>
  <cp:lastPrinted>2001-04-21T14:13:41Z</cp:lastPrinted>
  <dcterms:created xsi:type="dcterms:W3CDTF">2001-04-21T13:49:22Z</dcterms:created>
  <dcterms:modified xsi:type="dcterms:W3CDTF">2003-08-13T11:28:42Z</dcterms:modified>
  <cp:category/>
  <cp:version/>
  <cp:contentType/>
  <cp:contentStatus/>
</cp:coreProperties>
</file>