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tabRatio="769" activeTab="1"/>
  </bookViews>
  <sheets>
    <sheet name="information" sheetId="1" r:id="rId1"/>
    <sheet name="données" sheetId="2" r:id="rId2"/>
    <sheet name="Morphometrie" sheetId="3" r:id="rId3"/>
    <sheet name="courbe hypsométrique" sheetId="4" r:id="rId4"/>
    <sheet name="courbe hypsométrique - graphe" sheetId="5" r:id="rId5"/>
  </sheets>
  <definedNames/>
  <calcPr fullCalcOnLoad="1"/>
</workbook>
</file>

<file path=xl/sharedStrings.xml><?xml version="1.0" encoding="utf-8"?>
<sst xmlns="http://schemas.openxmlformats.org/spreadsheetml/2006/main" count="74" uniqueCount="40">
  <si>
    <t>[km2]</t>
  </si>
  <si>
    <t>[%]</t>
  </si>
  <si>
    <t>[-]</t>
  </si>
  <si>
    <t>classe
d'altitude</t>
  </si>
  <si>
    <t>pourcentage de la
surface du bassin</t>
  </si>
  <si>
    <t>pourcentage cumulé de la
surface du bassin</t>
  </si>
  <si>
    <t>somme =</t>
  </si>
  <si>
    <t>&lt; 600</t>
  </si>
  <si>
    <t>600 - 625</t>
  </si>
  <si>
    <t>625 - 650</t>
  </si>
  <si>
    <t>650 - 675</t>
  </si>
  <si>
    <t>675 - 700</t>
  </si>
  <si>
    <t>700 - 725</t>
  </si>
  <si>
    <t>725 - 750</t>
  </si>
  <si>
    <t>750 - 775</t>
  </si>
  <si>
    <t>800 - 825</t>
  </si>
  <si>
    <t>825 - 850</t>
  </si>
  <si>
    <t>coefficient de gravelius =</t>
  </si>
  <si>
    <t>surface du bassin =</t>
  </si>
  <si>
    <t>périmètre du bassin =</t>
  </si>
  <si>
    <t>[km]</t>
  </si>
  <si>
    <t>rectangle équivalent L =</t>
  </si>
  <si>
    <t>rectangle équivalent l =</t>
  </si>
  <si>
    <t>Information</t>
  </si>
  <si>
    <t>altitude</t>
  </si>
  <si>
    <t>[m]</t>
  </si>
  <si>
    <t>Données issues du MNT 25  pour la construction de la courbe hypsométrique</t>
  </si>
  <si>
    <t>D'apres  superposition d’une grille dessinée sur papier transparent :</t>
  </si>
  <si>
    <t>Caractéristiques morphologiques du bassin versant :</t>
  </si>
  <si>
    <t>feuille</t>
  </si>
  <si>
    <t>Données</t>
  </si>
  <si>
    <t>Données permettant la construction de la courbe hypsométrique (issues du MNA 25)</t>
  </si>
  <si>
    <t>légende</t>
  </si>
  <si>
    <t>cellule contenant ou devant contenir une formule</t>
  </si>
  <si>
    <t>cellule dont le contenu est à définir par l'utilisateur</t>
  </si>
  <si>
    <t>Morphometrie</t>
  </si>
  <si>
    <t>courbe hypsométrique</t>
  </si>
  <si>
    <t>courbe hypsométrique - graphe</t>
  </si>
  <si>
    <t>Construction de la courbe hypsométrique</t>
  </si>
  <si>
    <t>Courbe hypsométrique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</si>
</sst>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0"/>
    <numFmt numFmtId="178" formatCode="0.0000000"/>
    <numFmt numFmtId="179" formatCode="0.00000000000000"/>
  </numFmts>
  <fonts count="7">
    <font>
      <sz val="10"/>
      <name val="Arial"/>
      <family val="0"/>
    </font>
    <font>
      <b/>
      <sz val="10"/>
      <name val="Arial"/>
      <family val="2"/>
    </font>
    <font>
      <b/>
      <sz val="16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76" fontId="0" fillId="0" borderId="0" xfId="0" applyNumberFormat="1" applyFill="1" applyAlignment="1">
      <alignment horizontal="center"/>
    </xf>
    <xf numFmtId="0" fontId="1" fillId="0" borderId="0" xfId="0" applyFont="1" applyAlignment="1">
      <alignment horizontal="right"/>
    </xf>
    <xf numFmtId="176" fontId="0" fillId="2" borderId="0" xfId="0" applyNumberFormat="1" applyFill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2" fontId="1" fillId="2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 horizontal="right"/>
    </xf>
    <xf numFmtId="0" fontId="0" fillId="3" borderId="0" xfId="0" applyFill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'courbe hypsométrique'!$G$15:$G$24</c:f>
              <c:numCache>
                <c:ptCount val="10"/>
                <c:pt idx="0">
                  <c:v>99.99999999999997</c:v>
                </c:pt>
                <c:pt idx="1">
                  <c:v>96.60138248847925</c:v>
                </c:pt>
                <c:pt idx="2">
                  <c:v>93.9516129032258</c:v>
                </c:pt>
                <c:pt idx="3">
                  <c:v>91.2442396313364</c:v>
                </c:pt>
                <c:pt idx="4">
                  <c:v>78.31221198156682</c:v>
                </c:pt>
                <c:pt idx="5">
                  <c:v>37.40399385560676</c:v>
                </c:pt>
                <c:pt idx="6">
                  <c:v>18.04915514592934</c:v>
                </c:pt>
                <c:pt idx="7">
                  <c:v>3.5906298003072195</c:v>
                </c:pt>
                <c:pt idx="8">
                  <c:v>1.3632872503840245</c:v>
                </c:pt>
                <c:pt idx="9">
                  <c:v>0</c:v>
                </c:pt>
              </c:numCache>
            </c:numRef>
          </c:xVal>
          <c:yVal>
            <c:numRef>
              <c:f>'courbe hypsométrique'!$H$15:$H$24</c:f>
              <c:numCache>
                <c:ptCount val="10"/>
                <c:pt idx="0">
                  <c:v>600</c:v>
                </c:pt>
                <c:pt idx="1">
                  <c:v>625</c:v>
                </c:pt>
                <c:pt idx="2">
                  <c:v>650</c:v>
                </c:pt>
                <c:pt idx="3">
                  <c:v>675</c:v>
                </c:pt>
                <c:pt idx="4">
                  <c:v>700</c:v>
                </c:pt>
                <c:pt idx="5">
                  <c:v>725</c:v>
                </c:pt>
                <c:pt idx="6">
                  <c:v>750</c:v>
                </c:pt>
                <c:pt idx="7">
                  <c:v>775</c:v>
                </c:pt>
                <c:pt idx="8">
                  <c:v>800</c:v>
                </c:pt>
                <c:pt idx="9">
                  <c:v>825</c:v>
                </c:pt>
              </c:numCache>
            </c:numRef>
          </c:yVal>
          <c:smooth val="0"/>
        </c:ser>
        <c:axId val="9288397"/>
        <c:axId val="16486710"/>
      </c:scatterChart>
      <c:valAx>
        <c:axId val="928839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Surface cumulée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486710"/>
        <c:crossesAt val="0"/>
        <c:crossBetween val="midCat"/>
        <c:dispUnits/>
      </c:valAx>
      <c:valAx>
        <c:axId val="16486710"/>
        <c:scaling>
          <c:orientation val="minMax"/>
          <c:max val="850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Altitude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288397"/>
        <c:crossesAt val="0"/>
        <c:crossBetween val="midCat"/>
        <c:dispUnits/>
        <c:maj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76900"/>
    <xdr:graphicFrame>
      <xdr:nvGraphicFramePr>
        <xdr:cNvPr id="1" name="Chart 1"/>
        <xdr:cNvGraphicFramePr/>
      </xdr:nvGraphicFramePr>
      <xdr:xfrm>
        <a:off x="0" y="0"/>
        <a:ext cx="92678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5:G38"/>
  <sheetViews>
    <sheetView zoomScale="75" zoomScaleNormal="75" workbookViewId="0" topLeftCell="A4">
      <selection activeCell="M32" sqref="M32"/>
    </sheetView>
  </sheetViews>
  <sheetFormatPr defaultColWidth="9.140625" defaultRowHeight="12.75"/>
  <sheetData>
    <row r="5" ht="20.25">
      <c r="B5" s="2" t="s">
        <v>23</v>
      </c>
    </row>
    <row r="10" ht="20.25">
      <c r="G10" s="2"/>
    </row>
    <row r="12" ht="12.75">
      <c r="C12" s="17" t="s">
        <v>29</v>
      </c>
    </row>
    <row r="15" spans="3:7" ht="12.75">
      <c r="C15" s="1"/>
      <c r="D15" s="1"/>
      <c r="G15" s="18"/>
    </row>
    <row r="16" spans="3:7" ht="12.75">
      <c r="C16" s="1" t="s">
        <v>30</v>
      </c>
      <c r="D16" s="1"/>
      <c r="G16" s="18" t="s">
        <v>31</v>
      </c>
    </row>
    <row r="17" spans="3:7" ht="12.75">
      <c r="C17" s="1"/>
      <c r="D17" s="1"/>
      <c r="G17" s="18"/>
    </row>
    <row r="18" spans="3:4" ht="12.75">
      <c r="C18" s="1"/>
      <c r="D18" s="1"/>
    </row>
    <row r="19" spans="3:7" ht="12.75">
      <c r="C19" s="1" t="s">
        <v>35</v>
      </c>
      <c r="D19" s="1"/>
      <c r="G19" s="18" t="s">
        <v>28</v>
      </c>
    </row>
    <row r="20" spans="3:7" ht="12.75">
      <c r="C20" s="1"/>
      <c r="D20" s="1"/>
      <c r="G20" s="18"/>
    </row>
    <row r="21" spans="3:7" ht="12.75">
      <c r="C21" s="1"/>
      <c r="D21" s="1"/>
      <c r="G21" s="18"/>
    </row>
    <row r="22" spans="3:7" ht="12.75">
      <c r="C22" s="1" t="s">
        <v>36</v>
      </c>
      <c r="D22" s="1"/>
      <c r="G22" s="18" t="s">
        <v>38</v>
      </c>
    </row>
    <row r="23" spans="3:7" ht="12.75">
      <c r="C23" s="1"/>
      <c r="D23" s="1"/>
      <c r="G23" s="18"/>
    </row>
    <row r="24" spans="3:7" ht="12.75">
      <c r="C24" s="1"/>
      <c r="D24" s="1"/>
      <c r="G24" s="18"/>
    </row>
    <row r="25" spans="3:7" ht="12.75">
      <c r="C25" s="1" t="s">
        <v>37</v>
      </c>
      <c r="D25" s="1"/>
      <c r="G25" s="18" t="s">
        <v>39</v>
      </c>
    </row>
    <row r="26" spans="3:7" ht="12.75">
      <c r="C26" s="1"/>
      <c r="D26" s="1"/>
      <c r="G26" s="18"/>
    </row>
    <row r="33" ht="12.75">
      <c r="C33" s="17" t="s">
        <v>32</v>
      </c>
    </row>
    <row r="36" spans="3:7" ht="12.75">
      <c r="C36" s="19"/>
      <c r="G36" s="1" t="s">
        <v>33</v>
      </c>
    </row>
    <row r="38" spans="3:7" ht="12.75">
      <c r="C38" s="14"/>
      <c r="G38" s="1" t="s">
        <v>34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5:M26"/>
  <sheetViews>
    <sheetView tabSelected="1" zoomScale="75" zoomScaleNormal="75" workbookViewId="0" topLeftCell="A1">
      <selection activeCell="B5" sqref="B5"/>
    </sheetView>
  </sheetViews>
  <sheetFormatPr defaultColWidth="9.140625" defaultRowHeight="12.75"/>
  <cols>
    <col min="3" max="3" width="10.57421875" style="0" customWidth="1"/>
    <col min="4" max="4" width="18.28125" style="0" customWidth="1"/>
  </cols>
  <sheetData>
    <row r="5" ht="20.25">
      <c r="B5" s="2" t="s">
        <v>26</v>
      </c>
    </row>
    <row r="12" spans="3:4" ht="25.5">
      <c r="C12" s="8" t="s">
        <v>3</v>
      </c>
      <c r="D12" s="8" t="s">
        <v>4</v>
      </c>
    </row>
    <row r="13" spans="3:4" ht="12.75">
      <c r="C13" s="3" t="s">
        <v>25</v>
      </c>
      <c r="D13" s="3" t="s">
        <v>1</v>
      </c>
    </row>
    <row r="14" ht="12.75">
      <c r="L14" s="13" t="s">
        <v>27</v>
      </c>
    </row>
    <row r="15" spans="3:13" ht="12.75">
      <c r="C15" s="4" t="s">
        <v>7</v>
      </c>
      <c r="D15" s="5">
        <v>1.056067588325653</v>
      </c>
      <c r="E15" s="12"/>
      <c r="K15" s="6" t="s">
        <v>18</v>
      </c>
      <c r="L15" s="11">
        <v>6.51</v>
      </c>
      <c r="M15" t="s">
        <v>0</v>
      </c>
    </row>
    <row r="16" spans="3:13" ht="12.75">
      <c r="C16" s="4" t="s">
        <v>8</v>
      </c>
      <c r="D16" s="5">
        <v>2.342549923195085</v>
      </c>
      <c r="E16" s="12"/>
      <c r="K16" s="6" t="s">
        <v>19</v>
      </c>
      <c r="L16" s="11">
        <v>14.7</v>
      </c>
      <c r="M16" t="s">
        <v>20</v>
      </c>
    </row>
    <row r="17" spans="3:13" ht="12.75">
      <c r="C17" s="4" t="s">
        <v>9</v>
      </c>
      <c r="D17" s="5">
        <v>2.6497695852534564</v>
      </c>
      <c r="E17" s="12"/>
      <c r="K17" s="6" t="s">
        <v>17</v>
      </c>
      <c r="L17" s="10">
        <f>L16/(2*SQRT(PI()*L15))</f>
        <v>1.6252564881529408</v>
      </c>
      <c r="M17" t="s">
        <v>2</v>
      </c>
    </row>
    <row r="18" spans="3:5" ht="12.75">
      <c r="C18" s="4" t="s">
        <v>10</v>
      </c>
      <c r="D18" s="5">
        <v>2.707373271889401</v>
      </c>
      <c r="E18" s="12"/>
    </row>
    <row r="19" spans="3:13" ht="12.75">
      <c r="C19" s="4" t="s">
        <v>11</v>
      </c>
      <c r="D19" s="5">
        <v>12.932027649769584</v>
      </c>
      <c r="E19" s="12"/>
      <c r="K19" s="6" t="s">
        <v>21</v>
      </c>
      <c r="L19" s="10">
        <f>L17*SQRT(L15)/1.12*(1+SQRT(1-(1.12/L17)^2))</f>
        <v>6.385489272810882</v>
      </c>
      <c r="M19" t="s">
        <v>20</v>
      </c>
    </row>
    <row r="20" spans="3:13" ht="12.75">
      <c r="C20" s="4" t="s">
        <v>12</v>
      </c>
      <c r="D20" s="5">
        <v>40.90821812596006</v>
      </c>
      <c r="E20" s="12"/>
      <c r="K20" s="6" t="s">
        <v>22</v>
      </c>
      <c r="L20" s="10">
        <f>L15/L19</f>
        <v>1.0194990112534177</v>
      </c>
      <c r="M20" t="s">
        <v>25</v>
      </c>
    </row>
    <row r="21" spans="3:5" ht="12.75">
      <c r="C21" s="4" t="s">
        <v>13</v>
      </c>
      <c r="D21" s="5">
        <v>19.35483870967742</v>
      </c>
      <c r="E21" s="12"/>
    </row>
    <row r="22" spans="3:5" ht="12.75">
      <c r="C22" s="4" t="s">
        <v>14</v>
      </c>
      <c r="D22" s="5">
        <v>14.45852534562212</v>
      </c>
      <c r="E22" s="12"/>
    </row>
    <row r="23" spans="3:5" ht="12.75">
      <c r="C23" s="4" t="s">
        <v>15</v>
      </c>
      <c r="D23" s="5">
        <v>2.227342549923195</v>
      </c>
      <c r="E23" s="12"/>
    </row>
    <row r="24" spans="3:5" ht="12.75">
      <c r="C24" s="4" t="s">
        <v>16</v>
      </c>
      <c r="D24" s="5">
        <v>1.3632872503840245</v>
      </c>
      <c r="E24" s="12"/>
    </row>
    <row r="25" spans="4:5" ht="12.75">
      <c r="D25" s="12"/>
      <c r="E25" s="12"/>
    </row>
    <row r="26" spans="3:5" ht="12.75">
      <c r="C26" s="9" t="s">
        <v>6</v>
      </c>
      <c r="D26" s="5">
        <v>100</v>
      </c>
      <c r="E26" s="12" t="s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5:H26"/>
  <sheetViews>
    <sheetView zoomScale="75" zoomScaleNormal="75" workbookViewId="0" topLeftCell="A1">
      <selection activeCell="B5" sqref="B5"/>
    </sheetView>
  </sheetViews>
  <sheetFormatPr defaultColWidth="9.140625" defaultRowHeight="12.75"/>
  <cols>
    <col min="3" max="3" width="10.57421875" style="0" customWidth="1"/>
    <col min="4" max="4" width="18.28125" style="0" customWidth="1"/>
  </cols>
  <sheetData>
    <row r="5" ht="20.25">
      <c r="B5" s="2" t="s">
        <v>28</v>
      </c>
    </row>
    <row r="12" ht="12.75">
      <c r="G12" s="13" t="s">
        <v>27</v>
      </c>
    </row>
    <row r="13" spans="6:8" ht="12.75">
      <c r="F13" s="6" t="s">
        <v>18</v>
      </c>
      <c r="G13" s="11">
        <v>6.51</v>
      </c>
      <c r="H13" t="s">
        <v>0</v>
      </c>
    </row>
    <row r="14" spans="6:8" ht="12.75">
      <c r="F14" s="6" t="s">
        <v>19</v>
      </c>
      <c r="G14" s="11">
        <v>14.7</v>
      </c>
      <c r="H14" t="s">
        <v>20</v>
      </c>
    </row>
    <row r="15" spans="6:8" ht="12.75">
      <c r="F15" s="6" t="s">
        <v>17</v>
      </c>
      <c r="G15" s="10">
        <f>G14/(2*SQRT(PI()*G13))</f>
        <v>1.6252564881529408</v>
      </c>
      <c r="H15" t="s">
        <v>2</v>
      </c>
    </row>
    <row r="17" spans="6:8" ht="12.75">
      <c r="F17" s="6" t="s">
        <v>21</v>
      </c>
      <c r="G17" s="10">
        <f>G15*SQRT(G13)/1.12*(1+SQRT(1-(1.12/G15)^2))</f>
        <v>6.385489272810882</v>
      </c>
      <c r="H17" t="s">
        <v>20</v>
      </c>
    </row>
    <row r="18" spans="6:8" ht="12.75">
      <c r="F18" s="6" t="s">
        <v>22</v>
      </c>
      <c r="G18" s="10">
        <f>G13/G17</f>
        <v>1.0194990112534177</v>
      </c>
      <c r="H18" t="s">
        <v>25</v>
      </c>
    </row>
    <row r="19" spans="3:5" ht="12.75">
      <c r="C19" s="4"/>
      <c r="D19" s="5"/>
      <c r="E19" s="12"/>
    </row>
    <row r="20" spans="3:5" ht="12.75">
      <c r="C20" s="4"/>
      <c r="D20" s="5"/>
      <c r="E20" s="12"/>
    </row>
    <row r="21" spans="3:5" ht="12.75">
      <c r="C21" s="4"/>
      <c r="D21" s="5"/>
      <c r="E21" s="12"/>
    </row>
    <row r="22" spans="3:5" ht="12.75">
      <c r="C22" s="4"/>
      <c r="D22" s="5"/>
      <c r="E22" s="12"/>
    </row>
    <row r="23" spans="3:5" ht="12.75">
      <c r="C23" s="4"/>
      <c r="D23" s="5"/>
      <c r="E23" s="12"/>
    </row>
    <row r="24" spans="3:5" ht="12.75">
      <c r="C24" s="4"/>
      <c r="D24" s="5"/>
      <c r="E24" s="12"/>
    </row>
    <row r="25" spans="4:5" ht="12.75">
      <c r="D25" s="12"/>
      <c r="E25" s="12"/>
    </row>
    <row r="26" spans="3:5" ht="12.75">
      <c r="C26" s="9"/>
      <c r="D26" s="5"/>
      <c r="E26" s="1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B5:H26"/>
  <sheetViews>
    <sheetView zoomScale="75" zoomScaleNormal="75" workbookViewId="0" topLeftCell="A1">
      <selection activeCell="E32" sqref="E32"/>
    </sheetView>
  </sheetViews>
  <sheetFormatPr defaultColWidth="9.140625" defaultRowHeight="12.75"/>
  <cols>
    <col min="3" max="3" width="10.57421875" style="0" customWidth="1"/>
    <col min="4" max="4" width="18.28125" style="0" customWidth="1"/>
    <col min="7" max="7" width="28.8515625" style="0" customWidth="1"/>
  </cols>
  <sheetData>
    <row r="5" ht="20.25">
      <c r="B5" s="2" t="s">
        <v>38</v>
      </c>
    </row>
    <row r="12" spans="3:8" ht="25.5">
      <c r="C12" s="8" t="s">
        <v>3</v>
      </c>
      <c r="D12" s="15" t="s">
        <v>4</v>
      </c>
      <c r="G12" s="8" t="s">
        <v>5</v>
      </c>
      <c r="H12" s="8" t="s">
        <v>24</v>
      </c>
    </row>
    <row r="13" spans="3:8" ht="12.75">
      <c r="C13" s="3" t="s">
        <v>25</v>
      </c>
      <c r="D13" s="16" t="s">
        <v>1</v>
      </c>
      <c r="G13" s="3" t="s">
        <v>1</v>
      </c>
      <c r="H13" s="3" t="s">
        <v>25</v>
      </c>
    </row>
    <row r="14" ht="12.75">
      <c r="D14" s="12"/>
    </row>
    <row r="15" spans="3:8" ht="12.75">
      <c r="C15" s="4" t="s">
        <v>7</v>
      </c>
      <c r="D15" s="5">
        <v>1.056067588325653</v>
      </c>
      <c r="G15" s="7">
        <f>G16+D16+D15</f>
        <v>99.99999999999997</v>
      </c>
      <c r="H15" s="4">
        <v>600</v>
      </c>
    </row>
    <row r="16" spans="3:8" ht="12.75">
      <c r="C16" s="4" t="s">
        <v>8</v>
      </c>
      <c r="D16" s="5">
        <v>2.342549923195085</v>
      </c>
      <c r="G16" s="7">
        <f aca="true" t="shared" si="0" ref="G16:G22">G17+D17</f>
        <v>96.60138248847925</v>
      </c>
      <c r="H16" s="4">
        <v>625</v>
      </c>
    </row>
    <row r="17" spans="3:8" ht="12.75">
      <c r="C17" s="4" t="s">
        <v>9</v>
      </c>
      <c r="D17" s="5">
        <v>2.6497695852534564</v>
      </c>
      <c r="G17" s="7">
        <f t="shared" si="0"/>
        <v>93.9516129032258</v>
      </c>
      <c r="H17" s="4">
        <v>650</v>
      </c>
    </row>
    <row r="18" spans="3:8" ht="12.75">
      <c r="C18" s="4" t="s">
        <v>10</v>
      </c>
      <c r="D18" s="5">
        <v>2.707373271889401</v>
      </c>
      <c r="G18" s="7">
        <f t="shared" si="0"/>
        <v>91.2442396313364</v>
      </c>
      <c r="H18" s="4">
        <v>675</v>
      </c>
    </row>
    <row r="19" spans="3:8" ht="12.75">
      <c r="C19" s="4" t="s">
        <v>11</v>
      </c>
      <c r="D19" s="5">
        <v>12.932027649769584</v>
      </c>
      <c r="G19" s="7">
        <f t="shared" si="0"/>
        <v>78.31221198156682</v>
      </c>
      <c r="H19" s="4">
        <v>700</v>
      </c>
    </row>
    <row r="20" spans="3:8" ht="12.75">
      <c r="C20" s="4" t="s">
        <v>12</v>
      </c>
      <c r="D20" s="5">
        <v>40.90821812596006</v>
      </c>
      <c r="G20" s="7">
        <f t="shared" si="0"/>
        <v>37.40399385560676</v>
      </c>
      <c r="H20" s="4">
        <v>725</v>
      </c>
    </row>
    <row r="21" spans="3:8" ht="12.75">
      <c r="C21" s="4" t="s">
        <v>13</v>
      </c>
      <c r="D21" s="5">
        <v>19.35483870967742</v>
      </c>
      <c r="G21" s="7">
        <f t="shared" si="0"/>
        <v>18.04915514592934</v>
      </c>
      <c r="H21" s="4">
        <v>750</v>
      </c>
    </row>
    <row r="22" spans="3:8" ht="12.75">
      <c r="C22" s="4" t="s">
        <v>14</v>
      </c>
      <c r="D22" s="5">
        <v>14.45852534562212</v>
      </c>
      <c r="G22" s="7">
        <f t="shared" si="0"/>
        <v>3.5906298003072195</v>
      </c>
      <c r="H22" s="4">
        <v>775</v>
      </c>
    </row>
    <row r="23" spans="3:8" ht="12.75">
      <c r="C23" s="4" t="s">
        <v>15</v>
      </c>
      <c r="D23" s="5">
        <v>2.227342549923195</v>
      </c>
      <c r="G23" s="7">
        <f>D24</f>
        <v>1.3632872503840245</v>
      </c>
      <c r="H23" s="4">
        <v>800</v>
      </c>
    </row>
    <row r="24" spans="3:8" ht="12.75">
      <c r="C24" s="4" t="s">
        <v>16</v>
      </c>
      <c r="D24" s="5">
        <v>1.3632872503840245</v>
      </c>
      <c r="G24" s="7">
        <v>0</v>
      </c>
      <c r="H24" s="4">
        <v>825</v>
      </c>
    </row>
    <row r="25" ht="12.75">
      <c r="D25" s="12"/>
    </row>
    <row r="26" spans="3:5" ht="12.75">
      <c r="C26" s="9" t="s">
        <v>6</v>
      </c>
      <c r="D26" s="5">
        <v>100</v>
      </c>
      <c r="E26" t="s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IATE - EPFL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Stéphane PUGIN</dc:creator>
  <cp:keywords/>
  <dc:description/>
  <cp:lastModifiedBy>cecile</cp:lastModifiedBy>
  <cp:lastPrinted>2001-04-10T12:57:05Z</cp:lastPrinted>
  <dcterms:created xsi:type="dcterms:W3CDTF">2001-03-05T15:42:15Z</dcterms:created>
  <dcterms:modified xsi:type="dcterms:W3CDTF">2003-06-03T12:38:36Z</dcterms:modified>
  <cp:category/>
  <cp:version/>
  <cp:contentType/>
  <cp:contentStatus/>
</cp:coreProperties>
</file>