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0470" windowHeight="7695" tabRatio="802" activeTab="0"/>
  </bookViews>
  <sheets>
    <sheet name="information" sheetId="1" r:id="rId1"/>
    <sheet name="méthode des pluies T=20ans" sheetId="2" r:id="rId2"/>
    <sheet name="méthode des pluies T=50ans" sheetId="3" r:id="rId3"/>
    <sheet name="Résultats" sheetId="4" r:id="rId4"/>
  </sheets>
  <definedNames/>
  <calcPr fullCalcOnLoad="1"/>
</workbook>
</file>

<file path=xl/sharedStrings.xml><?xml version="1.0" encoding="utf-8"?>
<sst xmlns="http://schemas.openxmlformats.org/spreadsheetml/2006/main" count="243" uniqueCount="56">
  <si>
    <t>Information</t>
  </si>
  <si>
    <t>paramètre a =</t>
  </si>
  <si>
    <t>[min]</t>
  </si>
  <si>
    <t>paramètre b =</t>
  </si>
  <si>
    <t>[mm/h]</t>
  </si>
  <si>
    <t>[mm]</t>
  </si>
  <si>
    <t>volume à stocker
V</t>
  </si>
  <si>
    <t>[m3]</t>
  </si>
  <si>
    <t>[m3/s]</t>
  </si>
  <si>
    <t>lame précipitée
h</t>
  </si>
  <si>
    <t>durée de l'averse
d</t>
  </si>
  <si>
    <r>
      <t>intensité moyenne
i</t>
    </r>
    <r>
      <rPr>
        <b/>
        <vertAlign val="subscript"/>
        <sz val="10"/>
        <rFont val="Arial"/>
        <family val="2"/>
      </rPr>
      <t>m</t>
    </r>
  </si>
  <si>
    <t>hauteur d'eau
évacuée</t>
  </si>
  <si>
    <t>débit de fuite Qs =</t>
  </si>
  <si>
    <t>débit spécifique de fuite qs =</t>
  </si>
  <si>
    <t>surface drainée =</t>
  </si>
  <si>
    <t>[ha]</t>
  </si>
  <si>
    <t>[-]</t>
  </si>
  <si>
    <t>surface active =</t>
  </si>
  <si>
    <t>volume maximal =</t>
  </si>
  <si>
    <t>pas de temps =</t>
  </si>
  <si>
    <t>incrément débit de fuite =</t>
  </si>
  <si>
    <t>débit spécifique de fuite
qs</t>
  </si>
  <si>
    <t>débit de fuite
Qs</t>
  </si>
  <si>
    <r>
      <t>D</t>
    </r>
    <r>
      <rPr>
        <sz val="10"/>
        <rFont val="Arial"/>
        <family val="0"/>
      </rPr>
      <t xml:space="preserve"> coefficient de ruissellement =</t>
    </r>
  </si>
  <si>
    <t>Résolution par la méthode des pluies</t>
  </si>
  <si>
    <t xml:space="preserve">Courbes Intensité - Durée - Fréquence </t>
  </si>
  <si>
    <t>et Hauteur - Durée - Fréquence</t>
  </si>
  <si>
    <t>ans</t>
  </si>
  <si>
    <t xml:space="preserve">Période de retour T (ans) = </t>
  </si>
  <si>
    <t>T</t>
  </si>
  <si>
    <t>Regroupement des données pour réaliser le graphique : débit spécifique de sortie - volume à stocker</t>
  </si>
  <si>
    <t>cellule contenant une formule</t>
  </si>
  <si>
    <t>cellule dont le contenu doit être spécifié par l'utilisateur</t>
  </si>
  <si>
    <t>a</t>
  </si>
  <si>
    <t>20 ans</t>
  </si>
  <si>
    <t>50 ans</t>
  </si>
  <si>
    <t>Résultats</t>
  </si>
  <si>
    <t>[l/s]</t>
  </si>
  <si>
    <t>Pour graphique</t>
  </si>
  <si>
    <t>Graphique débit de sortie Qs - volume à stocker Vs</t>
  </si>
  <si>
    <t>[l/s/ha]</t>
  </si>
  <si>
    <t>[m3/ha]</t>
  </si>
  <si>
    <t>Période de retour  T =</t>
  </si>
  <si>
    <t>paramètres de la loi de Talbot</t>
  </si>
  <si>
    <t>volume à stocker</t>
  </si>
  <si>
    <t>méthode des pluies T= 20 ans</t>
  </si>
  <si>
    <t>méthode des pluies T= 50 ans</t>
  </si>
  <si>
    <t>Résolution par la méthode des pluies pour T= 50 ans</t>
  </si>
  <si>
    <t>Résolution par la méthode des pluies pour T= 20 ans</t>
  </si>
  <si>
    <t>Relation débit de sortie spécifique - volume à stocker spécifique pour T=20 ans</t>
  </si>
  <si>
    <t>Relation débit de sortie spécifique - volume à stocker spécifique pour T=20 ans avec limites</t>
  </si>
  <si>
    <t>Relation débit de sortie spécifique - volume à stocker spécifique pour T=20 &amp; 50 ans</t>
  </si>
  <si>
    <t>Vmax=</t>
  </si>
  <si>
    <t>Qsmax=</t>
  </si>
  <si>
    <t>Contraintes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</si>
</sst>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"/>
    <numFmt numFmtId="165" formatCode="0.00000"/>
    <numFmt numFmtId="166" formatCode="0.0000"/>
    <numFmt numFmtId="167" formatCode="0.000"/>
    <numFmt numFmtId="168" formatCode="0.0"/>
  </numFmts>
  <fonts count="18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</font>
    <font>
      <sz val="11.2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2"/>
      <color indexed="48"/>
      <name val="Arial"/>
      <family val="2"/>
    </font>
    <font>
      <b/>
      <sz val="10.75"/>
      <color indexed="10"/>
      <name val="Arial"/>
      <family val="2"/>
    </font>
    <font>
      <b/>
      <vertAlign val="superscript"/>
      <sz val="10.75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3" borderId="0" xfId="0" applyFill="1" applyAlignment="1">
      <alignment horizontal="center"/>
    </xf>
    <xf numFmtId="168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168" fontId="1" fillId="3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168" fontId="0" fillId="2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8" fontId="0" fillId="3" borderId="0" xfId="0" applyNumberForma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8" fontId="0" fillId="3" borderId="2" xfId="0" applyNumberFormat="1" applyFill="1" applyBorder="1" applyAlignment="1">
      <alignment horizontal="center"/>
    </xf>
    <xf numFmtId="168" fontId="0" fillId="3" borderId="3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168" fontId="0" fillId="3" borderId="5" xfId="0" applyNumberFormat="1" applyFill="1" applyBorder="1" applyAlignment="1">
      <alignment horizontal="center"/>
    </xf>
    <xf numFmtId="168" fontId="0" fillId="3" borderId="6" xfId="0" applyNumberForma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8" fontId="0" fillId="0" borderId="0" xfId="0" applyNumberFormat="1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à stocker dans l'ouvrage de rétention, Vstock [m3/ha]</a:t>
            </a:r>
          </a:p>
        </c:rich>
      </c:tx>
      <c:layout>
        <c:manualLayout>
          <c:xMode val="factor"/>
          <c:yMode val="factor"/>
          <c:x val="-0.24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6725"/>
          <c:w val="0.92875"/>
          <c:h val="0.867"/>
        </c:manualLayout>
      </c:layout>
      <c:scatterChart>
        <c:scatterStyle val="smooth"/>
        <c:varyColors val="0"/>
        <c:ser>
          <c:idx val="0"/>
          <c:order val="0"/>
          <c:tx>
            <c:strRef>
              <c:f>Résultats!$E$10</c:f>
              <c:strCache>
                <c:ptCount val="1"/>
                <c:pt idx="0">
                  <c:v>20 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Résultats!$D$15:$D$20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Résultats!$E$15:$E$20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15678797"/>
        <c:axId val="6891446"/>
      </c:scatterChart>
      <c:valAx>
        <c:axId val="15678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Débit de vidange de l'ouvrage de rétention, Qs [l/s/ha]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891446"/>
        <c:crosses val="autoZero"/>
        <c:crossBetween val="midCat"/>
        <c:dispUnits/>
        <c:minorUnit val="25"/>
      </c:valAx>
      <c:valAx>
        <c:axId val="6891446"/>
        <c:scaling>
          <c:orientation val="minMax"/>
          <c:max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à stocker dans l'ouvrage de rétention, Vstock [m3/ha]</a:t>
            </a:r>
          </a:p>
        </c:rich>
      </c:tx>
      <c:layout>
        <c:manualLayout>
          <c:xMode val="factor"/>
          <c:yMode val="factor"/>
          <c:x val="-0.24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545"/>
          <c:w val="0.9365"/>
          <c:h val="0.89875"/>
        </c:manualLayout>
      </c:layout>
      <c:scatterChart>
        <c:scatterStyle val="smooth"/>
        <c:varyColors val="0"/>
        <c:ser>
          <c:idx val="0"/>
          <c:order val="0"/>
          <c:tx>
            <c:strRef>
              <c:f>Résultats!$E$10</c:f>
              <c:strCache>
                <c:ptCount val="1"/>
                <c:pt idx="0">
                  <c:v>20 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Résultats!$D$15:$D$20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Résultats!$E$15:$E$20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Résultats!$F$10</c:f>
              <c:strCache>
                <c:ptCount val="1"/>
                <c:pt idx="0">
                  <c:v>50 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Résultats!$D$15:$D$20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Résultats!$F$15:$F$20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62023015"/>
        <c:axId val="21336224"/>
      </c:scatterChart>
      <c:valAx>
        <c:axId val="620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Débit de vidange de l'ouvrage de rétention, Qs [l/s/ha]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336224"/>
        <c:crosses val="autoZero"/>
        <c:crossBetween val="midCat"/>
        <c:dispUnits/>
        <c:minorUnit val="25"/>
      </c:valAx>
      <c:valAx>
        <c:axId val="21336224"/>
        <c:scaling>
          <c:orientation val="minMax"/>
          <c:max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023015"/>
        <c:crosses val="autoZero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à stocker dans l'ouvrage de rétention, Vstock [m3/ha]</a:t>
            </a:r>
          </a:p>
        </c:rich>
      </c:tx>
      <c:layout>
        <c:manualLayout>
          <c:xMode val="factor"/>
          <c:yMode val="factor"/>
          <c:x val="-0.24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545"/>
          <c:w val="0.9365"/>
          <c:h val="0.89825"/>
        </c:manualLayout>
      </c:layout>
      <c:scatterChart>
        <c:scatterStyle val="smooth"/>
        <c:varyColors val="0"/>
        <c:ser>
          <c:idx val="0"/>
          <c:order val="0"/>
          <c:tx>
            <c:strRef>
              <c:f>Résultats!$E$10</c:f>
              <c:strCache>
                <c:ptCount val="1"/>
                <c:pt idx="0">
                  <c:v>20 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Résultats!$D$15:$D$20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Résultats!$E$15:$E$20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8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Résultats!$L$70:$L$71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Résultats!$M$70:$M$71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Résultats!$L$73:$L$74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Résultats!$M$73:$M$74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7808289"/>
        <c:axId val="50512554"/>
      </c:scatterChart>
      <c:valAx>
        <c:axId val="5780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Débit de vidange de l'ouvrage de rétention, Qs [l/s/ha]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0512554"/>
        <c:crosses val="autoZero"/>
        <c:crossBetween val="midCat"/>
        <c:dispUnits/>
        <c:minorUnit val="25"/>
      </c:valAx>
      <c:valAx>
        <c:axId val="50512554"/>
        <c:scaling>
          <c:orientation val="minMax"/>
          <c:max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808289"/>
        <c:crosses val="autoZero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27</xdr:row>
      <xdr:rowOff>123825</xdr:rowOff>
    </xdr:from>
    <xdr:to>
      <xdr:col>10</xdr:col>
      <xdr:colOff>47625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1190625" y="4810125"/>
        <a:ext cx="6753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93</xdr:row>
      <xdr:rowOff>0</xdr:rowOff>
    </xdr:from>
    <xdr:to>
      <xdr:col>10</xdr:col>
      <xdr:colOff>85725</xdr:colOff>
      <xdr:row>122</xdr:row>
      <xdr:rowOff>104775</xdr:rowOff>
    </xdr:to>
    <xdr:graphicFrame>
      <xdr:nvGraphicFramePr>
        <xdr:cNvPr id="2" name="Chart 3"/>
        <xdr:cNvGraphicFramePr/>
      </xdr:nvGraphicFramePr>
      <xdr:xfrm>
        <a:off x="1219200" y="15468600"/>
        <a:ext cx="676275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60</xdr:row>
      <xdr:rowOff>9525</xdr:rowOff>
    </xdr:from>
    <xdr:to>
      <xdr:col>10</xdr:col>
      <xdr:colOff>95250</xdr:colOff>
      <xdr:row>89</xdr:row>
      <xdr:rowOff>114300</xdr:rowOff>
    </xdr:to>
    <xdr:graphicFrame>
      <xdr:nvGraphicFramePr>
        <xdr:cNvPr id="3" name="Chart 4"/>
        <xdr:cNvGraphicFramePr/>
      </xdr:nvGraphicFramePr>
      <xdr:xfrm>
        <a:off x="1228725" y="10077450"/>
        <a:ext cx="6762750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685800</xdr:colOff>
      <xdr:row>72</xdr:row>
      <xdr:rowOff>142875</xdr:rowOff>
    </xdr:from>
    <xdr:ext cx="1028700" cy="247650"/>
    <xdr:sp>
      <xdr:nvSpPr>
        <xdr:cNvPr id="4" name="TextBox 5"/>
        <xdr:cNvSpPr txBox="1">
          <a:spLocks noChangeArrowheads="1"/>
        </xdr:cNvSpPr>
      </xdr:nvSpPr>
      <xdr:spPr>
        <a:xfrm>
          <a:off x="4543425" y="12172950"/>
          <a:ext cx="1028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Vmax=100 m</a:t>
          </a:r>
          <a:r>
            <a:rPr lang="en-US" cap="none" sz="1075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6</xdr:col>
      <xdr:colOff>238125</xdr:colOff>
      <xdr:row>74</xdr:row>
      <xdr:rowOff>0</xdr:rowOff>
    </xdr:from>
    <xdr:ext cx="257175" cy="1047750"/>
    <xdr:sp>
      <xdr:nvSpPr>
        <xdr:cNvPr id="5" name="TextBox 6"/>
        <xdr:cNvSpPr txBox="1">
          <a:spLocks noChangeArrowheads="1"/>
        </xdr:cNvSpPr>
      </xdr:nvSpPr>
      <xdr:spPr>
        <a:xfrm>
          <a:off x="5695950" y="12353925"/>
          <a:ext cx="2571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Qsmax=200 l</a:t>
          </a:r>
          <a:r>
            <a:rPr lang="en-US" cap="none" sz="10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/s</a:t>
          </a:r>
        </a:p>
      </xdr:txBody>
    </xdr:sp>
    <xdr:clientData/>
  </xdr:oneCellAnchor>
  <xdr:twoCellAnchor>
    <xdr:from>
      <xdr:col>3</xdr:col>
      <xdr:colOff>733425</xdr:colOff>
      <xdr:row>74</xdr:row>
      <xdr:rowOff>47625</xdr:rowOff>
    </xdr:from>
    <xdr:to>
      <xdr:col>6</xdr:col>
      <xdr:colOff>200025</xdr:colOff>
      <xdr:row>80</xdr:row>
      <xdr:rowOff>85725</xdr:rowOff>
    </xdr:to>
    <xdr:sp>
      <xdr:nvSpPr>
        <xdr:cNvPr id="6" name="Polygon 9"/>
        <xdr:cNvSpPr>
          <a:spLocks/>
        </xdr:cNvSpPr>
      </xdr:nvSpPr>
      <xdr:spPr>
        <a:xfrm>
          <a:off x="3638550" y="12401550"/>
          <a:ext cx="2019300" cy="1009650"/>
        </a:xfrm>
        <a:custGeom>
          <a:pathLst>
            <a:path h="106" w="212">
              <a:moveTo>
                <a:pt x="0" y="0"/>
              </a:moveTo>
              <a:lnTo>
                <a:pt x="59" y="41"/>
              </a:lnTo>
              <a:lnTo>
                <a:pt x="163" y="91"/>
              </a:lnTo>
              <a:lnTo>
                <a:pt x="212" y="106"/>
              </a:lnTo>
              <a:lnTo>
                <a:pt x="212" y="0"/>
              </a:lnTo>
              <a:lnTo>
                <a:pt x="0" y="0"/>
              </a:lnTo>
              <a:close/>
            </a:path>
          </a:pathLst>
        </a:custGeom>
        <a:pattFill prst="ltUpDiag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5:N3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56" max="16384" width="11.421875" style="0" customWidth="1"/>
  </cols>
  <sheetData>
    <row r="5" ht="20.25">
      <c r="B5" s="2" t="s">
        <v>0</v>
      </c>
    </row>
    <row r="10" spans="4:8" ht="12.75">
      <c r="D10" s="1" t="s">
        <v>46</v>
      </c>
      <c r="E10" s="1"/>
      <c r="F10" s="1"/>
      <c r="G10" s="1"/>
      <c r="H10" s="1" t="s">
        <v>49</v>
      </c>
    </row>
    <row r="11" spans="4:8" ht="12.75">
      <c r="D11" s="1"/>
      <c r="E11" s="1"/>
      <c r="F11" s="1"/>
      <c r="G11" s="1"/>
      <c r="H11" s="1"/>
    </row>
    <row r="12" spans="4:8" ht="12.75">
      <c r="D12" s="1"/>
      <c r="E12" s="1"/>
      <c r="F12" s="1"/>
      <c r="G12" s="1"/>
      <c r="H12" s="1"/>
    </row>
    <row r="13" spans="4:8" ht="12.75">
      <c r="D13" s="1" t="s">
        <v>47</v>
      </c>
      <c r="E13" s="1"/>
      <c r="F13" s="1"/>
      <c r="G13" s="1"/>
      <c r="H13" s="1" t="s">
        <v>48</v>
      </c>
    </row>
    <row r="16" spans="4:8" ht="12.75">
      <c r="D16" s="1" t="s">
        <v>37</v>
      </c>
      <c r="E16" s="1"/>
      <c r="F16" s="1"/>
      <c r="G16" s="1"/>
      <c r="H16" s="1" t="s">
        <v>31</v>
      </c>
    </row>
    <row r="17" spans="4:8" ht="12.75">
      <c r="D17" s="1"/>
      <c r="E17" s="1"/>
      <c r="F17" s="1"/>
      <c r="G17" s="1"/>
      <c r="H17" s="1"/>
    </row>
    <row r="18" spans="4:8" ht="12.75">
      <c r="D18" s="1"/>
      <c r="E18" s="1"/>
      <c r="F18" s="1"/>
      <c r="G18" s="1"/>
      <c r="H18" s="1"/>
    </row>
    <row r="19" spans="4:8" ht="12.75">
      <c r="D19" s="1"/>
      <c r="E19" s="1"/>
      <c r="F19" s="1"/>
      <c r="G19" s="1"/>
      <c r="H19" s="1"/>
    </row>
    <row r="28" spans="4:14" ht="12.75">
      <c r="D28" s="44"/>
      <c r="E28" s="1"/>
      <c r="I28" s="45" t="s">
        <v>32</v>
      </c>
      <c r="J28" s="44"/>
      <c r="K28" s="44"/>
      <c r="L28" s="44"/>
      <c r="M28" s="44"/>
      <c r="N28" s="44"/>
    </row>
    <row r="30" spans="4:14" ht="12.75">
      <c r="D30" s="46"/>
      <c r="I30" s="47" t="s">
        <v>33</v>
      </c>
      <c r="J30" s="46"/>
      <c r="K30" s="46"/>
      <c r="L30" s="46"/>
      <c r="M30" s="46"/>
      <c r="N30" s="4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B5:AH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18.28125" style="0" bestFit="1" customWidth="1"/>
    <col min="6" max="6" width="19.421875" style="0" bestFit="1" customWidth="1"/>
    <col min="7" max="7" width="16.57421875" style="0" bestFit="1" customWidth="1"/>
    <col min="8" max="8" width="20.00390625" style="0" customWidth="1"/>
    <col min="9" max="9" width="18.28125" style="0" bestFit="1" customWidth="1"/>
    <col min="10" max="10" width="10.8515625" style="43" customWidth="1"/>
    <col min="11" max="11" width="16.7109375" style="0" customWidth="1"/>
    <col min="12" max="12" width="14.57421875" style="4" bestFit="1" customWidth="1"/>
    <col min="13" max="13" width="18.57421875" style="4" bestFit="1" customWidth="1"/>
    <col min="14" max="14" width="11.7109375" style="0" customWidth="1"/>
    <col min="15" max="15" width="16.140625" style="0" customWidth="1"/>
    <col min="16" max="16" width="14.57421875" style="0" bestFit="1" customWidth="1"/>
    <col min="17" max="17" width="18.57421875" style="0" bestFit="1" customWidth="1"/>
    <col min="18" max="18" width="11.7109375" style="0" customWidth="1"/>
    <col min="19" max="19" width="15.8515625" style="0" customWidth="1"/>
    <col min="20" max="20" width="19.00390625" style="0" bestFit="1" customWidth="1"/>
    <col min="21" max="21" width="18.57421875" style="0" bestFit="1" customWidth="1"/>
    <col min="22" max="22" width="11.7109375" style="0" customWidth="1"/>
    <col min="23" max="23" width="16.7109375" style="0" customWidth="1"/>
    <col min="24" max="24" width="19.00390625" style="0" bestFit="1" customWidth="1"/>
    <col min="25" max="25" width="18.57421875" style="0" bestFit="1" customWidth="1"/>
    <col min="26" max="26" width="11.7109375" style="0" customWidth="1"/>
    <col min="27" max="27" width="17.140625" style="0" customWidth="1"/>
    <col min="28" max="28" width="19.00390625" style="0" bestFit="1" customWidth="1"/>
    <col min="29" max="29" width="18.57421875" style="0" bestFit="1" customWidth="1"/>
    <col min="30" max="30" width="11.7109375" style="0" customWidth="1"/>
    <col min="31" max="31" width="16.140625" style="0" customWidth="1"/>
    <col min="32" max="32" width="19.00390625" style="0" bestFit="1" customWidth="1"/>
    <col min="33" max="33" width="18.57421875" style="0" bestFit="1" customWidth="1"/>
    <col min="253" max="16384" width="11.421875" style="0" customWidth="1"/>
  </cols>
  <sheetData>
    <row r="5" spans="2:10" ht="20.25">
      <c r="B5" s="2" t="s">
        <v>26</v>
      </c>
      <c r="I5" s="2" t="s">
        <v>25</v>
      </c>
      <c r="J5" s="56"/>
    </row>
    <row r="6" ht="20.25">
      <c r="C6" s="2" t="s">
        <v>27</v>
      </c>
    </row>
    <row r="10" spans="11:13" ht="12.75">
      <c r="K10" s="3" t="s">
        <v>15</v>
      </c>
      <c r="L10" s="20">
        <v>1</v>
      </c>
      <c r="M10" s="11" t="s">
        <v>16</v>
      </c>
    </row>
    <row r="11" spans="2:13" ht="12.75">
      <c r="B11" s="1" t="s">
        <v>44</v>
      </c>
      <c r="K11" s="19" t="s">
        <v>24</v>
      </c>
      <c r="L11" s="12">
        <v>1</v>
      </c>
      <c r="M11" s="11" t="s">
        <v>17</v>
      </c>
    </row>
    <row r="12" spans="11:13" ht="13.5" thickBot="1">
      <c r="K12" s="3" t="s">
        <v>18</v>
      </c>
      <c r="L12" s="13">
        <f>L11*L10</f>
        <v>1</v>
      </c>
      <c r="M12" s="11" t="s">
        <v>16</v>
      </c>
    </row>
    <row r="13" spans="2:7" ht="12.75">
      <c r="B13" s="37" t="s">
        <v>30</v>
      </c>
      <c r="C13" s="38" t="s">
        <v>34</v>
      </c>
      <c r="E13" s="3" t="s">
        <v>43</v>
      </c>
      <c r="F13" s="5">
        <v>20</v>
      </c>
      <c r="G13" t="s">
        <v>28</v>
      </c>
    </row>
    <row r="14" spans="2:7" ht="12.75">
      <c r="B14" s="39">
        <v>1</v>
      </c>
      <c r="C14" s="40">
        <v>2276</v>
      </c>
      <c r="E14" s="3" t="s">
        <v>1</v>
      </c>
      <c r="F14" s="5">
        <f>C18</f>
        <v>4606</v>
      </c>
      <c r="G14" t="s">
        <v>41</v>
      </c>
    </row>
    <row r="15" spans="2:33" ht="12.75">
      <c r="B15" s="39">
        <v>2</v>
      </c>
      <c r="C15" s="40">
        <v>2744</v>
      </c>
      <c r="E15" s="3" t="s">
        <v>3</v>
      </c>
      <c r="F15" s="5">
        <v>8</v>
      </c>
      <c r="G15" t="s">
        <v>2</v>
      </c>
      <c r="K15" s="3" t="s">
        <v>13</v>
      </c>
      <c r="L15" s="16">
        <v>25</v>
      </c>
      <c r="M15" s="4" t="s">
        <v>38</v>
      </c>
      <c r="O15" s="3" t="s">
        <v>13</v>
      </c>
      <c r="P15" s="18">
        <f>L15+$L$16</f>
        <v>75</v>
      </c>
      <c r="Q15" s="4" t="s">
        <v>41</v>
      </c>
      <c r="S15" s="3" t="s">
        <v>13</v>
      </c>
      <c r="T15" s="18">
        <f>P15+$L$16</f>
        <v>125</v>
      </c>
      <c r="U15" s="4" t="s">
        <v>41</v>
      </c>
      <c r="W15" s="3" t="s">
        <v>13</v>
      </c>
      <c r="X15" s="18">
        <f>T15+$L$16</f>
        <v>175</v>
      </c>
      <c r="Y15" s="4" t="s">
        <v>41</v>
      </c>
      <c r="AA15" s="3" t="s">
        <v>13</v>
      </c>
      <c r="AB15" s="18">
        <f>X15+$L$16</f>
        <v>225</v>
      </c>
      <c r="AC15" s="4" t="s">
        <v>41</v>
      </c>
      <c r="AE15" s="3" t="s">
        <v>13</v>
      </c>
      <c r="AF15" s="18">
        <f>AB15+$L$16</f>
        <v>275</v>
      </c>
      <c r="AG15" s="11" t="s">
        <v>8</v>
      </c>
    </row>
    <row r="16" spans="2:33" ht="12.75">
      <c r="B16" s="39">
        <v>5</v>
      </c>
      <c r="C16" s="40">
        <v>3430</v>
      </c>
      <c r="K16" s="3" t="s">
        <v>21</v>
      </c>
      <c r="L16" s="16">
        <v>50</v>
      </c>
      <c r="M16" s="4" t="s">
        <v>38</v>
      </c>
      <c r="O16" s="3"/>
      <c r="P16" s="17"/>
      <c r="Q16" s="4" t="s">
        <v>41</v>
      </c>
      <c r="S16" s="3"/>
      <c r="T16" s="17"/>
      <c r="U16" s="4" t="s">
        <v>41</v>
      </c>
      <c r="W16" s="3"/>
      <c r="X16" s="17"/>
      <c r="Y16" s="4" t="s">
        <v>41</v>
      </c>
      <c r="AA16" s="3"/>
      <c r="AB16" s="17"/>
      <c r="AC16" s="4" t="s">
        <v>41</v>
      </c>
      <c r="AE16" s="3"/>
      <c r="AF16" s="17"/>
      <c r="AG16" s="11"/>
    </row>
    <row r="17" spans="2:33" ht="12.75">
      <c r="B17" s="39">
        <v>10</v>
      </c>
      <c r="C17" s="40">
        <v>4006</v>
      </c>
      <c r="E17" s="3" t="s">
        <v>20</v>
      </c>
      <c r="F17" s="5">
        <v>5</v>
      </c>
      <c r="G17" t="s">
        <v>2</v>
      </c>
      <c r="K17" s="3" t="s">
        <v>14</v>
      </c>
      <c r="L17" s="18">
        <f>L15/$L$12</f>
        <v>25</v>
      </c>
      <c r="M17" s="4" t="s">
        <v>41</v>
      </c>
      <c r="O17" s="3" t="s">
        <v>14</v>
      </c>
      <c r="P17" s="18">
        <f>P15/$L$12</f>
        <v>75</v>
      </c>
      <c r="Q17" s="4" t="s">
        <v>41</v>
      </c>
      <c r="S17" s="3" t="s">
        <v>14</v>
      </c>
      <c r="T17" s="18">
        <f>T15/$L$12</f>
        <v>125</v>
      </c>
      <c r="U17" s="4" t="s">
        <v>41</v>
      </c>
      <c r="W17" s="3" t="s">
        <v>14</v>
      </c>
      <c r="X17" s="18">
        <f>X15/$L$12</f>
        <v>175</v>
      </c>
      <c r="Y17" s="4" t="s">
        <v>41</v>
      </c>
      <c r="AA17" s="3" t="s">
        <v>14</v>
      </c>
      <c r="AB17" s="18">
        <f>AB15/$L$12</f>
        <v>225</v>
      </c>
      <c r="AC17" s="4" t="s">
        <v>41</v>
      </c>
      <c r="AE17" s="3" t="s">
        <v>14</v>
      </c>
      <c r="AF17" s="18">
        <f>AF15/$L$12</f>
        <v>275</v>
      </c>
      <c r="AG17" s="11" t="s">
        <v>4</v>
      </c>
    </row>
    <row r="18" spans="2:3" ht="12.75">
      <c r="B18" s="39">
        <v>20</v>
      </c>
      <c r="C18" s="40">
        <v>4606</v>
      </c>
    </row>
    <row r="19" spans="2:3" ht="12.75">
      <c r="B19" s="39">
        <v>50</v>
      </c>
      <c r="C19" s="40">
        <v>5212</v>
      </c>
    </row>
    <row r="20" spans="2:13" ht="13.5" thickBot="1">
      <c r="B20" s="41">
        <v>100</v>
      </c>
      <c r="C20" s="42">
        <v>5734</v>
      </c>
      <c r="L20" s="7"/>
      <c r="M20" s="7"/>
    </row>
    <row r="21" spans="5:33" ht="27">
      <c r="E21" s="8" t="s">
        <v>10</v>
      </c>
      <c r="F21" s="8" t="s">
        <v>11</v>
      </c>
      <c r="G21" s="8" t="s">
        <v>9</v>
      </c>
      <c r="I21" s="8" t="s">
        <v>10</v>
      </c>
      <c r="J21" s="57"/>
      <c r="K21" s="8" t="s">
        <v>9</v>
      </c>
      <c r="L21" s="8" t="s">
        <v>12</v>
      </c>
      <c r="M21" s="8" t="s">
        <v>6</v>
      </c>
      <c r="O21" s="8" t="s">
        <v>9</v>
      </c>
      <c r="P21" s="8" t="s">
        <v>12</v>
      </c>
      <c r="Q21" s="8" t="s">
        <v>6</v>
      </c>
      <c r="S21" s="8" t="s">
        <v>9</v>
      </c>
      <c r="T21" s="8" t="s">
        <v>12</v>
      </c>
      <c r="U21" s="8" t="s">
        <v>6</v>
      </c>
      <c r="W21" s="8" t="s">
        <v>9</v>
      </c>
      <c r="X21" s="8" t="s">
        <v>12</v>
      </c>
      <c r="Y21" s="8" t="s">
        <v>6</v>
      </c>
      <c r="AA21" s="8" t="s">
        <v>9</v>
      </c>
      <c r="AB21" s="8" t="s">
        <v>12</v>
      </c>
      <c r="AC21" s="8" t="s">
        <v>6</v>
      </c>
      <c r="AE21" s="8" t="s">
        <v>9</v>
      </c>
      <c r="AF21" s="8" t="s">
        <v>12</v>
      </c>
      <c r="AG21" s="8" t="s">
        <v>6</v>
      </c>
    </row>
    <row r="22" spans="5:33" ht="12.75">
      <c r="E22" s="4" t="s">
        <v>2</v>
      </c>
      <c r="F22" s="4" t="s">
        <v>41</v>
      </c>
      <c r="G22" s="4" t="s">
        <v>42</v>
      </c>
      <c r="I22" s="4" t="s">
        <v>2</v>
      </c>
      <c r="J22" s="52"/>
      <c r="K22" s="4" t="s">
        <v>42</v>
      </c>
      <c r="L22" s="4" t="s">
        <v>42</v>
      </c>
      <c r="M22" s="4" t="s">
        <v>7</v>
      </c>
      <c r="O22" s="4" t="s">
        <v>5</v>
      </c>
      <c r="P22" s="4" t="s">
        <v>5</v>
      </c>
      <c r="Q22" s="4" t="s">
        <v>7</v>
      </c>
      <c r="S22" s="4" t="s">
        <v>5</v>
      </c>
      <c r="T22" s="4" t="s">
        <v>5</v>
      </c>
      <c r="U22" s="4" t="s">
        <v>7</v>
      </c>
      <c r="W22" s="4" t="s">
        <v>5</v>
      </c>
      <c r="X22" s="4" t="s">
        <v>5</v>
      </c>
      <c r="Y22" s="4" t="s">
        <v>7</v>
      </c>
      <c r="AA22" s="4" t="s">
        <v>5</v>
      </c>
      <c r="AB22" s="4" t="s">
        <v>5</v>
      </c>
      <c r="AC22" s="4" t="s">
        <v>7</v>
      </c>
      <c r="AE22" s="4" t="s">
        <v>5</v>
      </c>
      <c r="AF22" s="4" t="s">
        <v>5</v>
      </c>
      <c r="AG22" s="4" t="s">
        <v>7</v>
      </c>
    </row>
    <row r="23" spans="11:33" ht="12.75">
      <c r="K23" s="4"/>
      <c r="O23" s="4"/>
      <c r="P23" s="4"/>
      <c r="Q23" s="4"/>
      <c r="S23" s="4"/>
      <c r="T23" s="4"/>
      <c r="U23" s="4"/>
      <c r="W23" s="4"/>
      <c r="X23" s="4"/>
      <c r="Y23" s="4"/>
      <c r="AA23" s="4"/>
      <c r="AB23" s="4"/>
      <c r="AC23" s="4"/>
      <c r="AE23" s="4"/>
      <c r="AF23" s="4"/>
      <c r="AG23" s="4"/>
    </row>
    <row r="24" spans="5:33" ht="12.75">
      <c r="E24" s="4">
        <v>0</v>
      </c>
      <c r="F24" s="6">
        <f>$F$14/($F$15+E24)</f>
        <v>575.75</v>
      </c>
      <c r="G24" s="4">
        <v>0</v>
      </c>
      <c r="I24" s="9">
        <f>'méthode des pluies T=20ans'!E24</f>
        <v>0</v>
      </c>
      <c r="J24" s="52"/>
      <c r="K24" s="6">
        <f>G24</f>
        <v>0</v>
      </c>
      <c r="L24" s="6">
        <f>L$17*$I24*60/1000</f>
        <v>0</v>
      </c>
      <c r="M24" s="10">
        <f>IF((K24-L24)&gt;=0,10*(K24-L24)*$L$12,"")</f>
        <v>0</v>
      </c>
      <c r="O24" s="6">
        <f>'méthode des pluies T=20ans'!G24</f>
        <v>0</v>
      </c>
      <c r="P24" s="6">
        <f>P$17*$I24*60/1000</f>
        <v>0</v>
      </c>
      <c r="Q24" s="10">
        <f>IF((O24-P24)&gt;=0,10*(O24-P24)*$L$12,"")</f>
        <v>0</v>
      </c>
      <c r="S24" s="6">
        <f>'méthode des pluies T=20ans'!G24</f>
        <v>0</v>
      </c>
      <c r="T24" s="6">
        <f>T$17*$I24*60/1000</f>
        <v>0</v>
      </c>
      <c r="U24" s="10">
        <f>IF((S24-T24)&gt;=0,10*(S24-T24)*$L$12,"")</f>
        <v>0</v>
      </c>
      <c r="W24" s="6">
        <f>'méthode des pluies T=20ans'!G24</f>
        <v>0</v>
      </c>
      <c r="X24" s="6">
        <f>X$17*$I24*60/1000</f>
        <v>0</v>
      </c>
      <c r="Y24" s="10">
        <f>IF((W24-X24)&gt;=0,10*(W24-X24)*$L$12,"")</f>
        <v>0</v>
      </c>
      <c r="AA24" s="6">
        <f>'méthode des pluies T=20ans'!G24</f>
        <v>0</v>
      </c>
      <c r="AB24" s="6">
        <f>AB$17*$I24*60/1000</f>
        <v>0</v>
      </c>
      <c r="AC24" s="10">
        <f>IF((AA24-AB24)&gt;=0,10*(AA24-AB24)*$L$12,"")</f>
        <v>0</v>
      </c>
      <c r="AE24" s="6">
        <f>'méthode des pluies T=20ans'!G24</f>
        <v>0</v>
      </c>
      <c r="AF24" s="6">
        <f>AF$17*$I24*60/1000</f>
        <v>0</v>
      </c>
      <c r="AG24" s="10">
        <f>IF((AE24-AF24)&gt;=0,10*(AE24-AF24)*$L$12,"")</f>
        <v>0</v>
      </c>
    </row>
    <row r="25" spans="5:33" ht="12.75">
      <c r="E25" s="9">
        <f aca="true" t="shared" si="0" ref="E25:E60">E24+$F$17</f>
        <v>5</v>
      </c>
      <c r="F25" s="6">
        <f aca="true" t="shared" si="1" ref="F25:F60">$F$14/($F$15+E25)</f>
        <v>354.3076923076923</v>
      </c>
      <c r="G25" s="6">
        <f>E25*60*F25/1000</f>
        <v>106.2923076923077</v>
      </c>
      <c r="I25" s="9">
        <f>'méthode des pluies T=20ans'!E25</f>
        <v>5</v>
      </c>
      <c r="J25" s="52"/>
      <c r="K25" s="6">
        <f aca="true" t="shared" si="2" ref="K25:K61">G25</f>
        <v>106.2923076923077</v>
      </c>
      <c r="L25" s="6">
        <f aca="true" t="shared" si="3" ref="L25:L60">L$17*$I25*60/1000</f>
        <v>7.5</v>
      </c>
      <c r="M25" s="10">
        <f>IF((K25-L25)&gt;=0,(K25-L25)*$L$12,"")</f>
        <v>98.7923076923077</v>
      </c>
      <c r="O25" s="6">
        <f>'méthode des pluies T=20ans'!G25</f>
        <v>106.2923076923077</v>
      </c>
      <c r="P25" s="6">
        <f aca="true" t="shared" si="4" ref="P25:P60">P$17*$I25*60/1000</f>
        <v>22.5</v>
      </c>
      <c r="Q25" s="10">
        <f>IF((O25-P25)&gt;=0,(O25-P25)*$L$12,"")</f>
        <v>83.7923076923077</v>
      </c>
      <c r="S25" s="6">
        <f>'méthode des pluies T=20ans'!G25</f>
        <v>106.2923076923077</v>
      </c>
      <c r="T25" s="6">
        <f aca="true" t="shared" si="5" ref="T25:T60">T$17*$I25*60/1000</f>
        <v>37.5</v>
      </c>
      <c r="U25" s="10">
        <f>IF((S25-T25)&gt;=0,(S25-T25)*$L$12,"")</f>
        <v>68.7923076923077</v>
      </c>
      <c r="W25" s="6">
        <f>'méthode des pluies T=20ans'!G25</f>
        <v>106.2923076923077</v>
      </c>
      <c r="X25" s="6">
        <f aca="true" t="shared" si="6" ref="X25:X60">X$17*$I25*60/1000</f>
        <v>52.5</v>
      </c>
      <c r="Y25" s="10">
        <f>IF((W25-X25)&gt;=0,(W25-X25)*$L$12,"")</f>
        <v>53.7923076923077</v>
      </c>
      <c r="AA25" s="6">
        <f>'méthode des pluies T=20ans'!G25</f>
        <v>106.2923076923077</v>
      </c>
      <c r="AB25" s="6">
        <f aca="true" t="shared" si="7" ref="AB25:AB60">AB$17*$I25*60/1000</f>
        <v>67.5</v>
      </c>
      <c r="AC25" s="10">
        <f>IF((AA25-AB25)&gt;=0,(AA25-AB25)*$L$12,"")</f>
        <v>38.7923076923077</v>
      </c>
      <c r="AE25" s="6">
        <f>'méthode des pluies T=20ans'!G25</f>
        <v>106.2923076923077</v>
      </c>
      <c r="AF25" s="6">
        <f aca="true" t="shared" si="8" ref="AF25:AF60">AF$17*$I25*60/1000</f>
        <v>82.5</v>
      </c>
      <c r="AG25" s="10">
        <f>IF((AE25-AF25)&gt;=0,(AE25-AF25)*$L$12,"")</f>
        <v>23.792307692307702</v>
      </c>
    </row>
    <row r="26" spans="5:33" ht="12.75">
      <c r="E26" s="9">
        <f t="shared" si="0"/>
        <v>10</v>
      </c>
      <c r="F26" s="6">
        <f t="shared" si="1"/>
        <v>255.88888888888889</v>
      </c>
      <c r="G26" s="6">
        <f aca="true" t="shared" si="9" ref="G26:G60">E26*60*F26/1000</f>
        <v>153.53333333333333</v>
      </c>
      <c r="I26" s="9">
        <f>'méthode des pluies T=20ans'!E26</f>
        <v>10</v>
      </c>
      <c r="J26" s="52"/>
      <c r="K26" s="6">
        <f t="shared" si="2"/>
        <v>153.53333333333333</v>
      </c>
      <c r="L26" s="6">
        <f t="shared" si="3"/>
        <v>15</v>
      </c>
      <c r="M26" s="10">
        <f aca="true" t="shared" si="10" ref="M26:M60">IF((K26-L26)&gt;=0,(K26-L26)*$L$12,"")</f>
        <v>138.53333333333333</v>
      </c>
      <c r="O26" s="6">
        <f>'méthode des pluies T=20ans'!G26</f>
        <v>153.53333333333333</v>
      </c>
      <c r="P26" s="6">
        <f t="shared" si="4"/>
        <v>45</v>
      </c>
      <c r="Q26" s="10">
        <f aca="true" t="shared" si="11" ref="Q26:Q60">IF((O26-P26)&gt;=0,(O26-P26)*$L$12,"")</f>
        <v>108.53333333333333</v>
      </c>
      <c r="S26" s="6">
        <f>'méthode des pluies T=20ans'!G26</f>
        <v>153.53333333333333</v>
      </c>
      <c r="T26" s="6">
        <f t="shared" si="5"/>
        <v>75</v>
      </c>
      <c r="U26" s="10">
        <f aca="true" t="shared" si="12" ref="U26:U60">IF((S26-T26)&gt;=0,(S26-T26)*$L$12,"")</f>
        <v>78.53333333333333</v>
      </c>
      <c r="W26" s="6">
        <f>'méthode des pluies T=20ans'!G26</f>
        <v>153.53333333333333</v>
      </c>
      <c r="X26" s="6">
        <f t="shared" si="6"/>
        <v>105</v>
      </c>
      <c r="Y26" s="10">
        <f aca="true" t="shared" si="13" ref="Y26:Y60">IF((W26-X26)&gt;=0,(W26-X26)*$L$12,"")</f>
        <v>48.53333333333333</v>
      </c>
      <c r="AA26" s="6">
        <f>'méthode des pluies T=20ans'!G26</f>
        <v>153.53333333333333</v>
      </c>
      <c r="AB26" s="6">
        <f t="shared" si="7"/>
        <v>135</v>
      </c>
      <c r="AC26" s="10">
        <f aca="true" t="shared" si="14" ref="AC26:AC60">IF((AA26-AB26)&gt;=0,(AA26-AB26)*$L$12,"")</f>
        <v>18.53333333333333</v>
      </c>
      <c r="AE26" s="6">
        <f>'méthode des pluies T=20ans'!G26</f>
        <v>153.53333333333333</v>
      </c>
      <c r="AF26" s="6">
        <f t="shared" si="8"/>
        <v>165</v>
      </c>
      <c r="AG26" s="10">
        <f aca="true" t="shared" si="15" ref="AG26:AG60">IF((AE26-AF26)&gt;=0,(AE26-AF26)*$L$12,"")</f>
      </c>
    </row>
    <row r="27" spans="5:33" ht="12.75">
      <c r="E27" s="9">
        <f t="shared" si="0"/>
        <v>15</v>
      </c>
      <c r="F27" s="6">
        <f t="shared" si="1"/>
        <v>200.2608695652174</v>
      </c>
      <c r="G27" s="6">
        <f>E27*60*F27/1000</f>
        <v>180.23478260869567</v>
      </c>
      <c r="I27" s="9">
        <f>'méthode des pluies T=20ans'!E27</f>
        <v>15</v>
      </c>
      <c r="J27" s="52"/>
      <c r="K27" s="6">
        <f t="shared" si="2"/>
        <v>180.23478260869567</v>
      </c>
      <c r="L27" s="6">
        <f t="shared" si="3"/>
        <v>22.5</v>
      </c>
      <c r="M27" s="10">
        <f t="shared" si="10"/>
        <v>157.73478260869567</v>
      </c>
      <c r="O27" s="6">
        <f>'méthode des pluies T=20ans'!G27</f>
        <v>180.23478260869567</v>
      </c>
      <c r="P27" s="6">
        <f t="shared" si="4"/>
        <v>67.5</v>
      </c>
      <c r="Q27" s="10">
        <f t="shared" si="11"/>
        <v>112.73478260869567</v>
      </c>
      <c r="S27" s="6">
        <f>'méthode des pluies T=20ans'!G27</f>
        <v>180.23478260869567</v>
      </c>
      <c r="T27" s="6">
        <f t="shared" si="5"/>
        <v>112.5</v>
      </c>
      <c r="U27" s="10">
        <f t="shared" si="12"/>
        <v>67.73478260869567</v>
      </c>
      <c r="W27" s="6">
        <f>'méthode des pluies T=20ans'!G27</f>
        <v>180.23478260869567</v>
      </c>
      <c r="X27" s="6">
        <f t="shared" si="6"/>
        <v>157.5</v>
      </c>
      <c r="Y27" s="10">
        <f t="shared" si="13"/>
        <v>22.734782608695667</v>
      </c>
      <c r="AA27" s="6">
        <f>'méthode des pluies T=20ans'!G27</f>
        <v>180.23478260869567</v>
      </c>
      <c r="AB27" s="6">
        <f t="shared" si="7"/>
        <v>202.5</v>
      </c>
      <c r="AC27" s="10">
        <f t="shared" si="14"/>
      </c>
      <c r="AE27" s="6">
        <f>'méthode des pluies T=20ans'!G27</f>
        <v>180.23478260869567</v>
      </c>
      <c r="AF27" s="6">
        <f t="shared" si="8"/>
        <v>247.5</v>
      </c>
      <c r="AG27" s="10">
        <f t="shared" si="15"/>
      </c>
    </row>
    <row r="28" spans="5:33" ht="12.75">
      <c r="E28" s="9">
        <f t="shared" si="0"/>
        <v>20</v>
      </c>
      <c r="F28" s="6">
        <f t="shared" si="1"/>
        <v>164.5</v>
      </c>
      <c r="G28" s="6">
        <f t="shared" si="9"/>
        <v>197.4</v>
      </c>
      <c r="I28" s="9">
        <f>'méthode des pluies T=20ans'!E28</f>
        <v>20</v>
      </c>
      <c r="J28" s="52"/>
      <c r="K28" s="6">
        <f t="shared" si="2"/>
        <v>197.4</v>
      </c>
      <c r="L28" s="6">
        <f t="shared" si="3"/>
        <v>30</v>
      </c>
      <c r="M28" s="10">
        <f t="shared" si="10"/>
        <v>167.4</v>
      </c>
      <c r="O28" s="6">
        <f>'méthode des pluies T=20ans'!G28</f>
        <v>197.4</v>
      </c>
      <c r="P28" s="6">
        <f t="shared" si="4"/>
        <v>90</v>
      </c>
      <c r="Q28" s="10">
        <f t="shared" si="11"/>
        <v>107.4</v>
      </c>
      <c r="S28" s="6">
        <f>'méthode des pluies T=20ans'!G28</f>
        <v>197.4</v>
      </c>
      <c r="T28" s="6">
        <f t="shared" si="5"/>
        <v>150</v>
      </c>
      <c r="U28" s="10">
        <f t="shared" si="12"/>
        <v>47.400000000000006</v>
      </c>
      <c r="W28" s="6">
        <f>'méthode des pluies T=20ans'!G28</f>
        <v>197.4</v>
      </c>
      <c r="X28" s="6">
        <f t="shared" si="6"/>
        <v>210</v>
      </c>
      <c r="Y28" s="10">
        <f t="shared" si="13"/>
      </c>
      <c r="AA28" s="6">
        <f>'méthode des pluies T=20ans'!G28</f>
        <v>197.4</v>
      </c>
      <c r="AB28" s="6">
        <f t="shared" si="7"/>
        <v>270</v>
      </c>
      <c r="AC28" s="10">
        <f t="shared" si="14"/>
      </c>
      <c r="AE28" s="6">
        <f>'méthode des pluies T=20ans'!G28</f>
        <v>197.4</v>
      </c>
      <c r="AF28" s="6">
        <f t="shared" si="8"/>
        <v>330</v>
      </c>
      <c r="AG28" s="10">
        <f t="shared" si="15"/>
      </c>
    </row>
    <row r="29" spans="5:33" ht="12.75">
      <c r="E29" s="9">
        <f t="shared" si="0"/>
        <v>25</v>
      </c>
      <c r="F29" s="6">
        <f t="shared" si="1"/>
        <v>139.57575757575756</v>
      </c>
      <c r="G29" s="6">
        <f t="shared" si="9"/>
        <v>209.36363636363635</v>
      </c>
      <c r="I29" s="9">
        <f>'méthode des pluies T=20ans'!E29</f>
        <v>25</v>
      </c>
      <c r="J29" s="52"/>
      <c r="K29" s="6">
        <f t="shared" si="2"/>
        <v>209.36363636363635</v>
      </c>
      <c r="L29" s="6">
        <f t="shared" si="3"/>
        <v>37.5</v>
      </c>
      <c r="M29" s="10">
        <f t="shared" si="10"/>
        <v>171.86363636363635</v>
      </c>
      <c r="O29" s="6">
        <f>'méthode des pluies T=20ans'!G29</f>
        <v>209.36363636363635</v>
      </c>
      <c r="P29" s="6">
        <f t="shared" si="4"/>
        <v>112.5</v>
      </c>
      <c r="Q29" s="10">
        <f t="shared" si="11"/>
        <v>96.86363636363635</v>
      </c>
      <c r="S29" s="6">
        <f>'méthode des pluies T=20ans'!G29</f>
        <v>209.36363636363635</v>
      </c>
      <c r="T29" s="6">
        <f t="shared" si="5"/>
        <v>187.5</v>
      </c>
      <c r="U29" s="10">
        <f t="shared" si="12"/>
        <v>21.863636363636346</v>
      </c>
      <c r="W29" s="6">
        <f>'méthode des pluies T=20ans'!G29</f>
        <v>209.36363636363635</v>
      </c>
      <c r="X29" s="6">
        <f t="shared" si="6"/>
        <v>262.5</v>
      </c>
      <c r="Y29" s="10">
        <f t="shared" si="13"/>
      </c>
      <c r="AA29" s="6">
        <f>'méthode des pluies T=20ans'!G29</f>
        <v>209.36363636363635</v>
      </c>
      <c r="AB29" s="6">
        <f t="shared" si="7"/>
        <v>337.5</v>
      </c>
      <c r="AC29" s="10">
        <f t="shared" si="14"/>
      </c>
      <c r="AE29" s="6">
        <f>'méthode des pluies T=20ans'!G29</f>
        <v>209.36363636363635</v>
      </c>
      <c r="AF29" s="6">
        <f t="shared" si="8"/>
        <v>412.5</v>
      </c>
      <c r="AG29" s="10">
        <f t="shared" si="15"/>
      </c>
    </row>
    <row r="30" spans="5:33" ht="12.75">
      <c r="E30" s="9">
        <f t="shared" si="0"/>
        <v>30</v>
      </c>
      <c r="F30" s="6">
        <f t="shared" si="1"/>
        <v>121.21052631578948</v>
      </c>
      <c r="G30" s="6">
        <f t="shared" si="9"/>
        <v>218.17894736842106</v>
      </c>
      <c r="I30" s="9">
        <f>'méthode des pluies T=20ans'!E30</f>
        <v>30</v>
      </c>
      <c r="J30" s="52"/>
      <c r="K30" s="6">
        <f t="shared" si="2"/>
        <v>218.17894736842106</v>
      </c>
      <c r="L30" s="6">
        <f t="shared" si="3"/>
        <v>45</v>
      </c>
      <c r="M30" s="10">
        <f t="shared" si="10"/>
        <v>173.17894736842106</v>
      </c>
      <c r="O30" s="6">
        <f>'méthode des pluies T=20ans'!G30</f>
        <v>218.17894736842106</v>
      </c>
      <c r="P30" s="6">
        <f t="shared" si="4"/>
        <v>135</v>
      </c>
      <c r="Q30" s="10">
        <f t="shared" si="11"/>
        <v>83.17894736842106</v>
      </c>
      <c r="S30" s="6">
        <f>'méthode des pluies T=20ans'!G30</f>
        <v>218.17894736842106</v>
      </c>
      <c r="T30" s="6">
        <f t="shared" si="5"/>
        <v>225</v>
      </c>
      <c r="U30" s="10">
        <f t="shared" si="12"/>
      </c>
      <c r="W30" s="6">
        <f>'méthode des pluies T=20ans'!G30</f>
        <v>218.17894736842106</v>
      </c>
      <c r="X30" s="6">
        <f t="shared" si="6"/>
        <v>315</v>
      </c>
      <c r="Y30" s="10">
        <f t="shared" si="13"/>
      </c>
      <c r="AA30" s="6">
        <f>'méthode des pluies T=20ans'!G30</f>
        <v>218.17894736842106</v>
      </c>
      <c r="AB30" s="6">
        <f t="shared" si="7"/>
        <v>405</v>
      </c>
      <c r="AC30" s="10">
        <f t="shared" si="14"/>
      </c>
      <c r="AE30" s="6">
        <f>'méthode des pluies T=20ans'!G30</f>
        <v>218.17894736842106</v>
      </c>
      <c r="AF30" s="6">
        <f t="shared" si="8"/>
        <v>495</v>
      </c>
      <c r="AG30" s="10">
        <f t="shared" si="15"/>
      </c>
    </row>
    <row r="31" spans="5:33" ht="12.75">
      <c r="E31" s="9">
        <f t="shared" si="0"/>
        <v>35</v>
      </c>
      <c r="F31" s="6">
        <f t="shared" si="1"/>
        <v>107.11627906976744</v>
      </c>
      <c r="G31" s="6">
        <f t="shared" si="9"/>
        <v>224.94418604651165</v>
      </c>
      <c r="I31" s="9">
        <f>'méthode des pluies T=20ans'!E31</f>
        <v>35</v>
      </c>
      <c r="J31" s="52"/>
      <c r="K31" s="6">
        <f t="shared" si="2"/>
        <v>224.94418604651165</v>
      </c>
      <c r="L31" s="6">
        <f t="shared" si="3"/>
        <v>52.5</v>
      </c>
      <c r="M31" s="10">
        <f t="shared" si="10"/>
        <v>172.44418604651165</v>
      </c>
      <c r="O31" s="6">
        <f>'méthode des pluies T=20ans'!G31</f>
        <v>224.94418604651165</v>
      </c>
      <c r="P31" s="6">
        <f t="shared" si="4"/>
        <v>157.5</v>
      </c>
      <c r="Q31" s="10">
        <f t="shared" si="11"/>
        <v>67.44418604651165</v>
      </c>
      <c r="S31" s="6">
        <f>'méthode des pluies T=20ans'!G31</f>
        <v>224.94418604651165</v>
      </c>
      <c r="T31" s="6">
        <f t="shared" si="5"/>
        <v>262.5</v>
      </c>
      <c r="U31" s="10">
        <f t="shared" si="12"/>
      </c>
      <c r="W31" s="6">
        <f>'méthode des pluies T=20ans'!G31</f>
        <v>224.94418604651165</v>
      </c>
      <c r="X31" s="6">
        <f t="shared" si="6"/>
        <v>367.5</v>
      </c>
      <c r="Y31" s="10">
        <f t="shared" si="13"/>
      </c>
      <c r="AA31" s="6">
        <f>'méthode des pluies T=20ans'!G31</f>
        <v>224.94418604651165</v>
      </c>
      <c r="AB31" s="6">
        <f t="shared" si="7"/>
        <v>472.5</v>
      </c>
      <c r="AC31" s="10">
        <f t="shared" si="14"/>
      </c>
      <c r="AE31" s="6">
        <f>'méthode des pluies T=20ans'!G31</f>
        <v>224.94418604651165</v>
      </c>
      <c r="AF31" s="6">
        <f t="shared" si="8"/>
        <v>577.5</v>
      </c>
      <c r="AG31" s="10">
        <f t="shared" si="15"/>
      </c>
    </row>
    <row r="32" spans="5:33" ht="12.75">
      <c r="E32" s="9">
        <f t="shared" si="0"/>
        <v>40</v>
      </c>
      <c r="F32" s="6">
        <f t="shared" si="1"/>
        <v>95.95833333333333</v>
      </c>
      <c r="G32" s="6">
        <f t="shared" si="9"/>
        <v>230.3</v>
      </c>
      <c r="I32" s="9">
        <f>'méthode des pluies T=20ans'!E32</f>
        <v>40</v>
      </c>
      <c r="J32" s="52"/>
      <c r="K32" s="6">
        <f t="shared" si="2"/>
        <v>230.3</v>
      </c>
      <c r="L32" s="6">
        <f t="shared" si="3"/>
        <v>60</v>
      </c>
      <c r="M32" s="10">
        <f t="shared" si="10"/>
        <v>170.3</v>
      </c>
      <c r="O32" s="6">
        <f>'méthode des pluies T=20ans'!G32</f>
        <v>230.3</v>
      </c>
      <c r="P32" s="6">
        <f t="shared" si="4"/>
        <v>180</v>
      </c>
      <c r="Q32" s="10">
        <f t="shared" si="11"/>
        <v>50.30000000000001</v>
      </c>
      <c r="S32" s="6">
        <f>'méthode des pluies T=20ans'!G32</f>
        <v>230.3</v>
      </c>
      <c r="T32" s="6">
        <f t="shared" si="5"/>
        <v>300</v>
      </c>
      <c r="U32" s="10">
        <f t="shared" si="12"/>
      </c>
      <c r="W32" s="6">
        <f>'méthode des pluies T=20ans'!G32</f>
        <v>230.3</v>
      </c>
      <c r="X32" s="6">
        <f t="shared" si="6"/>
        <v>420</v>
      </c>
      <c r="Y32" s="10">
        <f t="shared" si="13"/>
      </c>
      <c r="AA32" s="6">
        <f>'méthode des pluies T=20ans'!G32</f>
        <v>230.3</v>
      </c>
      <c r="AB32" s="6">
        <f t="shared" si="7"/>
        <v>540</v>
      </c>
      <c r="AC32" s="10">
        <f t="shared" si="14"/>
      </c>
      <c r="AE32" s="6">
        <f>'méthode des pluies T=20ans'!G32</f>
        <v>230.3</v>
      </c>
      <c r="AF32" s="6">
        <f t="shared" si="8"/>
        <v>660</v>
      </c>
      <c r="AG32" s="10">
        <f t="shared" si="15"/>
      </c>
    </row>
    <row r="33" spans="5:33" ht="12.75">
      <c r="E33" s="9">
        <f t="shared" si="0"/>
        <v>45</v>
      </c>
      <c r="F33" s="6">
        <f t="shared" si="1"/>
        <v>86.90566037735849</v>
      </c>
      <c r="G33" s="6">
        <f t="shared" si="9"/>
        <v>234.64528301886793</v>
      </c>
      <c r="I33" s="9">
        <f>'méthode des pluies T=20ans'!E33</f>
        <v>45</v>
      </c>
      <c r="J33" s="52"/>
      <c r="K33" s="6">
        <f t="shared" si="2"/>
        <v>234.64528301886793</v>
      </c>
      <c r="L33" s="6">
        <f t="shared" si="3"/>
        <v>67.5</v>
      </c>
      <c r="M33" s="10">
        <f t="shared" si="10"/>
        <v>167.14528301886793</v>
      </c>
      <c r="O33" s="6">
        <f>'méthode des pluies T=20ans'!G33</f>
        <v>234.64528301886793</v>
      </c>
      <c r="P33" s="6">
        <f t="shared" si="4"/>
        <v>202.5</v>
      </c>
      <c r="Q33" s="10">
        <f t="shared" si="11"/>
        <v>32.14528301886793</v>
      </c>
      <c r="S33" s="6">
        <f>'méthode des pluies T=20ans'!G33</f>
        <v>234.64528301886793</v>
      </c>
      <c r="T33" s="6">
        <f t="shared" si="5"/>
        <v>337.5</v>
      </c>
      <c r="U33" s="10">
        <f t="shared" si="12"/>
      </c>
      <c r="W33" s="6">
        <f>'méthode des pluies T=20ans'!G33</f>
        <v>234.64528301886793</v>
      </c>
      <c r="X33" s="6">
        <f t="shared" si="6"/>
        <v>472.5</v>
      </c>
      <c r="Y33" s="10">
        <f t="shared" si="13"/>
      </c>
      <c r="AA33" s="6">
        <f>'méthode des pluies T=20ans'!G33</f>
        <v>234.64528301886793</v>
      </c>
      <c r="AB33" s="6">
        <f t="shared" si="7"/>
        <v>607.5</v>
      </c>
      <c r="AC33" s="10">
        <f t="shared" si="14"/>
      </c>
      <c r="AE33" s="6">
        <f>'méthode des pluies T=20ans'!G33</f>
        <v>234.64528301886793</v>
      </c>
      <c r="AF33" s="6">
        <f t="shared" si="8"/>
        <v>742.5</v>
      </c>
      <c r="AG33" s="10">
        <f t="shared" si="15"/>
      </c>
    </row>
    <row r="34" spans="5:33" ht="12.75">
      <c r="E34" s="9">
        <f t="shared" si="0"/>
        <v>50</v>
      </c>
      <c r="F34" s="6">
        <f t="shared" si="1"/>
        <v>79.41379310344827</v>
      </c>
      <c r="G34" s="6">
        <f t="shared" si="9"/>
        <v>238.24137931034483</v>
      </c>
      <c r="I34" s="9">
        <f>'méthode des pluies T=20ans'!E34</f>
        <v>50</v>
      </c>
      <c r="J34" s="52"/>
      <c r="K34" s="6">
        <f t="shared" si="2"/>
        <v>238.24137931034483</v>
      </c>
      <c r="L34" s="6">
        <f t="shared" si="3"/>
        <v>75</v>
      </c>
      <c r="M34" s="10">
        <f t="shared" si="10"/>
        <v>163.24137931034483</v>
      </c>
      <c r="O34" s="6">
        <f>'méthode des pluies T=20ans'!G34</f>
        <v>238.24137931034483</v>
      </c>
      <c r="P34" s="6">
        <f t="shared" si="4"/>
        <v>225</v>
      </c>
      <c r="Q34" s="10">
        <f t="shared" si="11"/>
        <v>13.241379310344826</v>
      </c>
      <c r="S34" s="6">
        <f>'méthode des pluies T=20ans'!G34</f>
        <v>238.24137931034483</v>
      </c>
      <c r="T34" s="6">
        <f t="shared" si="5"/>
        <v>375</v>
      </c>
      <c r="U34" s="10">
        <f t="shared" si="12"/>
      </c>
      <c r="W34" s="6">
        <f>'méthode des pluies T=20ans'!G34</f>
        <v>238.24137931034483</v>
      </c>
      <c r="X34" s="6">
        <f t="shared" si="6"/>
        <v>525</v>
      </c>
      <c r="Y34" s="10">
        <f t="shared" si="13"/>
      </c>
      <c r="AA34" s="6">
        <f>'méthode des pluies T=20ans'!G34</f>
        <v>238.24137931034483</v>
      </c>
      <c r="AB34" s="6">
        <f t="shared" si="7"/>
        <v>675</v>
      </c>
      <c r="AC34" s="10">
        <f t="shared" si="14"/>
      </c>
      <c r="AE34" s="6">
        <f>'méthode des pluies T=20ans'!G34</f>
        <v>238.24137931034483</v>
      </c>
      <c r="AF34" s="6">
        <f t="shared" si="8"/>
        <v>825</v>
      </c>
      <c r="AG34" s="10">
        <f t="shared" si="15"/>
      </c>
    </row>
    <row r="35" spans="5:33" ht="12.75">
      <c r="E35" s="9">
        <f t="shared" si="0"/>
        <v>55</v>
      </c>
      <c r="F35" s="6">
        <f t="shared" si="1"/>
        <v>73.11111111111111</v>
      </c>
      <c r="G35" s="6">
        <f t="shared" si="9"/>
        <v>241.26666666666668</v>
      </c>
      <c r="I35" s="9">
        <f>'méthode des pluies T=20ans'!E35</f>
        <v>55</v>
      </c>
      <c r="J35" s="52"/>
      <c r="K35" s="6">
        <f t="shared" si="2"/>
        <v>241.26666666666668</v>
      </c>
      <c r="L35" s="6">
        <f t="shared" si="3"/>
        <v>82.5</v>
      </c>
      <c r="M35" s="10">
        <f t="shared" si="10"/>
        <v>158.76666666666668</v>
      </c>
      <c r="O35" s="6">
        <f>'méthode des pluies T=20ans'!G35</f>
        <v>241.26666666666668</v>
      </c>
      <c r="P35" s="6">
        <f t="shared" si="4"/>
        <v>247.5</v>
      </c>
      <c r="Q35" s="10">
        <f t="shared" si="11"/>
      </c>
      <c r="S35" s="6">
        <f>'méthode des pluies T=20ans'!G35</f>
        <v>241.26666666666668</v>
      </c>
      <c r="T35" s="6">
        <f t="shared" si="5"/>
        <v>412.5</v>
      </c>
      <c r="U35" s="10">
        <f t="shared" si="12"/>
      </c>
      <c r="W35" s="6">
        <f>'méthode des pluies T=20ans'!G35</f>
        <v>241.26666666666668</v>
      </c>
      <c r="X35" s="6">
        <f t="shared" si="6"/>
        <v>577.5</v>
      </c>
      <c r="Y35" s="10">
        <f t="shared" si="13"/>
      </c>
      <c r="AA35" s="6">
        <f>'méthode des pluies T=20ans'!G35</f>
        <v>241.26666666666668</v>
      </c>
      <c r="AB35" s="6">
        <f t="shared" si="7"/>
        <v>742.5</v>
      </c>
      <c r="AC35" s="10">
        <f t="shared" si="14"/>
      </c>
      <c r="AE35" s="6">
        <f>'méthode des pluies T=20ans'!G35</f>
        <v>241.26666666666668</v>
      </c>
      <c r="AF35" s="6">
        <f t="shared" si="8"/>
        <v>907.5</v>
      </c>
      <c r="AG35" s="10">
        <f t="shared" si="15"/>
      </c>
    </row>
    <row r="36" spans="5:33" ht="12.75">
      <c r="E36" s="9">
        <f t="shared" si="0"/>
        <v>60</v>
      </c>
      <c r="F36" s="6">
        <f t="shared" si="1"/>
        <v>67.73529411764706</v>
      </c>
      <c r="G36" s="6">
        <f t="shared" si="9"/>
        <v>243.8470588235294</v>
      </c>
      <c r="I36" s="9">
        <f>'méthode des pluies T=20ans'!E36</f>
        <v>60</v>
      </c>
      <c r="J36" s="52"/>
      <c r="K36" s="6">
        <f t="shared" si="2"/>
        <v>243.8470588235294</v>
      </c>
      <c r="L36" s="6">
        <f t="shared" si="3"/>
        <v>90</v>
      </c>
      <c r="M36" s="10">
        <f t="shared" si="10"/>
        <v>153.8470588235294</v>
      </c>
      <c r="O36" s="6">
        <f>'méthode des pluies T=20ans'!G36</f>
        <v>243.8470588235294</v>
      </c>
      <c r="P36" s="6">
        <f t="shared" si="4"/>
        <v>270</v>
      </c>
      <c r="Q36" s="10">
        <f t="shared" si="11"/>
      </c>
      <c r="S36" s="6">
        <f>'méthode des pluies T=20ans'!G36</f>
        <v>243.8470588235294</v>
      </c>
      <c r="T36" s="6">
        <f t="shared" si="5"/>
        <v>450</v>
      </c>
      <c r="U36" s="10">
        <f t="shared" si="12"/>
      </c>
      <c r="W36" s="6">
        <f>'méthode des pluies T=20ans'!G36</f>
        <v>243.8470588235294</v>
      </c>
      <c r="X36" s="6">
        <f t="shared" si="6"/>
        <v>630</v>
      </c>
      <c r="Y36" s="10">
        <f t="shared" si="13"/>
      </c>
      <c r="AA36" s="6">
        <f>'méthode des pluies T=20ans'!G36</f>
        <v>243.8470588235294</v>
      </c>
      <c r="AB36" s="6">
        <f t="shared" si="7"/>
        <v>810</v>
      </c>
      <c r="AC36" s="10">
        <f t="shared" si="14"/>
      </c>
      <c r="AE36" s="6">
        <f>'méthode des pluies T=20ans'!G36</f>
        <v>243.8470588235294</v>
      </c>
      <c r="AF36" s="6">
        <f t="shared" si="8"/>
        <v>990</v>
      </c>
      <c r="AG36" s="10">
        <f t="shared" si="15"/>
      </c>
    </row>
    <row r="37" spans="5:33" ht="12.75">
      <c r="E37" s="9">
        <f t="shared" si="0"/>
        <v>65</v>
      </c>
      <c r="F37" s="6">
        <f t="shared" si="1"/>
        <v>63.0958904109589</v>
      </c>
      <c r="G37" s="6">
        <f t="shared" si="9"/>
        <v>246.07397260273973</v>
      </c>
      <c r="I37" s="9">
        <f>'méthode des pluies T=20ans'!E37</f>
        <v>65</v>
      </c>
      <c r="J37" s="52"/>
      <c r="K37" s="6">
        <f t="shared" si="2"/>
        <v>246.07397260273973</v>
      </c>
      <c r="L37" s="6">
        <f t="shared" si="3"/>
        <v>97.5</v>
      </c>
      <c r="M37" s="10">
        <f t="shared" si="10"/>
        <v>148.57397260273973</v>
      </c>
      <c r="O37" s="6">
        <f>'méthode des pluies T=20ans'!G37</f>
        <v>246.07397260273973</v>
      </c>
      <c r="P37" s="6">
        <f t="shared" si="4"/>
        <v>292.5</v>
      </c>
      <c r="Q37" s="10">
        <f t="shared" si="11"/>
      </c>
      <c r="S37" s="6">
        <f>'méthode des pluies T=20ans'!G37</f>
        <v>246.07397260273973</v>
      </c>
      <c r="T37" s="6">
        <f t="shared" si="5"/>
        <v>487.5</v>
      </c>
      <c r="U37" s="10">
        <f t="shared" si="12"/>
      </c>
      <c r="W37" s="6">
        <f>'méthode des pluies T=20ans'!G37</f>
        <v>246.07397260273973</v>
      </c>
      <c r="X37" s="6">
        <f t="shared" si="6"/>
        <v>682.5</v>
      </c>
      <c r="Y37" s="10">
        <f t="shared" si="13"/>
      </c>
      <c r="AA37" s="6">
        <f>'méthode des pluies T=20ans'!G37</f>
        <v>246.07397260273973</v>
      </c>
      <c r="AB37" s="6">
        <f t="shared" si="7"/>
        <v>877.5</v>
      </c>
      <c r="AC37" s="10">
        <f t="shared" si="14"/>
      </c>
      <c r="AE37" s="6">
        <f>'méthode des pluies T=20ans'!G37</f>
        <v>246.07397260273973</v>
      </c>
      <c r="AF37" s="6">
        <f t="shared" si="8"/>
        <v>1072.5</v>
      </c>
      <c r="AG37" s="10">
        <f t="shared" si="15"/>
      </c>
    </row>
    <row r="38" spans="5:33" ht="12.75">
      <c r="E38" s="9">
        <f t="shared" si="0"/>
        <v>70</v>
      </c>
      <c r="F38" s="6">
        <f t="shared" si="1"/>
        <v>59.05128205128205</v>
      </c>
      <c r="G38" s="6">
        <f t="shared" si="9"/>
        <v>248.01538461538462</v>
      </c>
      <c r="I38" s="9">
        <f>'méthode des pluies T=20ans'!E38</f>
        <v>70</v>
      </c>
      <c r="J38" s="52"/>
      <c r="K38" s="6">
        <f t="shared" si="2"/>
        <v>248.01538461538462</v>
      </c>
      <c r="L38" s="6">
        <f t="shared" si="3"/>
        <v>105</v>
      </c>
      <c r="M38" s="10">
        <f t="shared" si="10"/>
        <v>143.01538461538462</v>
      </c>
      <c r="O38" s="6">
        <f>'méthode des pluies T=20ans'!G38</f>
        <v>248.01538461538462</v>
      </c>
      <c r="P38" s="6">
        <f t="shared" si="4"/>
        <v>315</v>
      </c>
      <c r="Q38" s="10">
        <f t="shared" si="11"/>
      </c>
      <c r="S38" s="6">
        <f>'méthode des pluies T=20ans'!G38</f>
        <v>248.01538461538462</v>
      </c>
      <c r="T38" s="6">
        <f t="shared" si="5"/>
        <v>525</v>
      </c>
      <c r="U38" s="10">
        <f t="shared" si="12"/>
      </c>
      <c r="W38" s="6">
        <f>'méthode des pluies T=20ans'!G38</f>
        <v>248.01538461538462</v>
      </c>
      <c r="X38" s="6">
        <f t="shared" si="6"/>
        <v>735</v>
      </c>
      <c r="Y38" s="10">
        <f t="shared" si="13"/>
      </c>
      <c r="AA38" s="6">
        <f>'méthode des pluies T=20ans'!G38</f>
        <v>248.01538461538462</v>
      </c>
      <c r="AB38" s="6">
        <f t="shared" si="7"/>
        <v>945</v>
      </c>
      <c r="AC38" s="10">
        <f t="shared" si="14"/>
      </c>
      <c r="AE38" s="6">
        <f>'méthode des pluies T=20ans'!G38</f>
        <v>248.01538461538462</v>
      </c>
      <c r="AF38" s="6">
        <f t="shared" si="8"/>
        <v>1155</v>
      </c>
      <c r="AG38" s="10">
        <f t="shared" si="15"/>
      </c>
    </row>
    <row r="39" spans="5:33" ht="12.75">
      <c r="E39" s="9">
        <f t="shared" si="0"/>
        <v>75</v>
      </c>
      <c r="F39" s="6">
        <f t="shared" si="1"/>
        <v>55.493975903614455</v>
      </c>
      <c r="G39" s="6">
        <f t="shared" si="9"/>
        <v>249.72289156626505</v>
      </c>
      <c r="I39" s="9">
        <f>'méthode des pluies T=20ans'!E39</f>
        <v>75</v>
      </c>
      <c r="J39" s="52"/>
      <c r="K39" s="6">
        <f t="shared" si="2"/>
        <v>249.72289156626505</v>
      </c>
      <c r="L39" s="6">
        <f t="shared" si="3"/>
        <v>112.5</v>
      </c>
      <c r="M39" s="10">
        <f t="shared" si="10"/>
        <v>137.22289156626505</v>
      </c>
      <c r="O39" s="6">
        <f>'méthode des pluies T=20ans'!G39</f>
        <v>249.72289156626505</v>
      </c>
      <c r="P39" s="6">
        <f t="shared" si="4"/>
        <v>337.5</v>
      </c>
      <c r="Q39" s="10">
        <f t="shared" si="11"/>
      </c>
      <c r="S39" s="6">
        <f>'méthode des pluies T=20ans'!G39</f>
        <v>249.72289156626505</v>
      </c>
      <c r="T39" s="6">
        <f t="shared" si="5"/>
        <v>562.5</v>
      </c>
      <c r="U39" s="10">
        <f t="shared" si="12"/>
      </c>
      <c r="W39" s="6">
        <f>'méthode des pluies T=20ans'!G39</f>
        <v>249.72289156626505</v>
      </c>
      <c r="X39" s="6">
        <f t="shared" si="6"/>
        <v>787.5</v>
      </c>
      <c r="Y39" s="10">
        <f t="shared" si="13"/>
      </c>
      <c r="AA39" s="6">
        <f>'méthode des pluies T=20ans'!G39</f>
        <v>249.72289156626505</v>
      </c>
      <c r="AB39" s="6">
        <f t="shared" si="7"/>
        <v>1012.5</v>
      </c>
      <c r="AC39" s="10">
        <f t="shared" si="14"/>
      </c>
      <c r="AE39" s="6">
        <f>'méthode des pluies T=20ans'!G39</f>
        <v>249.72289156626505</v>
      </c>
      <c r="AF39" s="6">
        <f t="shared" si="8"/>
        <v>1237.5</v>
      </c>
      <c r="AG39" s="10">
        <f t="shared" si="15"/>
      </c>
    </row>
    <row r="40" spans="5:33" ht="12.75">
      <c r="E40" s="9">
        <f t="shared" si="0"/>
        <v>80</v>
      </c>
      <c r="F40" s="6">
        <f t="shared" si="1"/>
        <v>52.34090909090909</v>
      </c>
      <c r="G40" s="6">
        <f t="shared" si="9"/>
        <v>251.23636363636365</v>
      </c>
      <c r="I40" s="9">
        <f>'méthode des pluies T=20ans'!E40</f>
        <v>80</v>
      </c>
      <c r="J40" s="52"/>
      <c r="K40" s="6">
        <f t="shared" si="2"/>
        <v>251.23636363636365</v>
      </c>
      <c r="L40" s="6">
        <f t="shared" si="3"/>
        <v>120</v>
      </c>
      <c r="M40" s="10">
        <f t="shared" si="10"/>
        <v>131.23636363636365</v>
      </c>
      <c r="O40" s="6">
        <f>'méthode des pluies T=20ans'!G40</f>
        <v>251.23636363636365</v>
      </c>
      <c r="P40" s="6">
        <f t="shared" si="4"/>
        <v>360</v>
      </c>
      <c r="Q40" s="10">
        <f t="shared" si="11"/>
      </c>
      <c r="S40" s="6">
        <f>'méthode des pluies T=20ans'!G40</f>
        <v>251.23636363636365</v>
      </c>
      <c r="T40" s="6">
        <f t="shared" si="5"/>
        <v>600</v>
      </c>
      <c r="U40" s="10">
        <f t="shared" si="12"/>
      </c>
      <c r="W40" s="6">
        <f>'méthode des pluies T=20ans'!G40</f>
        <v>251.23636363636365</v>
      </c>
      <c r="X40" s="6">
        <f t="shared" si="6"/>
        <v>840</v>
      </c>
      <c r="Y40" s="10">
        <f t="shared" si="13"/>
      </c>
      <c r="AA40" s="6">
        <f>'méthode des pluies T=20ans'!G40</f>
        <v>251.23636363636365</v>
      </c>
      <c r="AB40" s="6">
        <f t="shared" si="7"/>
        <v>1080</v>
      </c>
      <c r="AC40" s="10">
        <f t="shared" si="14"/>
      </c>
      <c r="AE40" s="6">
        <f>'méthode des pluies T=20ans'!G40</f>
        <v>251.23636363636365</v>
      </c>
      <c r="AF40" s="6">
        <f t="shared" si="8"/>
        <v>1320</v>
      </c>
      <c r="AG40" s="10">
        <f t="shared" si="15"/>
      </c>
    </row>
    <row r="41" spans="5:33" ht="12.75">
      <c r="E41" s="9">
        <f t="shared" si="0"/>
        <v>85</v>
      </c>
      <c r="F41" s="6">
        <f t="shared" si="1"/>
        <v>49.526881720430104</v>
      </c>
      <c r="G41" s="6">
        <f t="shared" si="9"/>
        <v>252.58709677419355</v>
      </c>
      <c r="I41" s="9">
        <f>'méthode des pluies T=20ans'!E41</f>
        <v>85</v>
      </c>
      <c r="J41" s="52"/>
      <c r="K41" s="6">
        <f t="shared" si="2"/>
        <v>252.58709677419355</v>
      </c>
      <c r="L41" s="6">
        <f t="shared" si="3"/>
        <v>127.5</v>
      </c>
      <c r="M41" s="10">
        <f t="shared" si="10"/>
        <v>125.08709677419355</v>
      </c>
      <c r="O41" s="6">
        <f>'méthode des pluies T=20ans'!G41</f>
        <v>252.58709677419355</v>
      </c>
      <c r="P41" s="6">
        <f t="shared" si="4"/>
        <v>382.5</v>
      </c>
      <c r="Q41" s="10">
        <f t="shared" si="11"/>
      </c>
      <c r="S41" s="6">
        <f>'méthode des pluies T=20ans'!G41</f>
        <v>252.58709677419355</v>
      </c>
      <c r="T41" s="6">
        <f t="shared" si="5"/>
        <v>637.5</v>
      </c>
      <c r="U41" s="10">
        <f t="shared" si="12"/>
      </c>
      <c r="W41" s="6">
        <f>'méthode des pluies T=20ans'!G41</f>
        <v>252.58709677419355</v>
      </c>
      <c r="X41" s="6">
        <f t="shared" si="6"/>
        <v>892.5</v>
      </c>
      <c r="Y41" s="10">
        <f t="shared" si="13"/>
      </c>
      <c r="AA41" s="6">
        <f>'méthode des pluies T=20ans'!G41</f>
        <v>252.58709677419355</v>
      </c>
      <c r="AB41" s="6">
        <f t="shared" si="7"/>
        <v>1147.5</v>
      </c>
      <c r="AC41" s="10">
        <f t="shared" si="14"/>
      </c>
      <c r="AE41" s="6">
        <f>'méthode des pluies T=20ans'!G41</f>
        <v>252.58709677419355</v>
      </c>
      <c r="AF41" s="6">
        <f t="shared" si="8"/>
        <v>1402.5</v>
      </c>
      <c r="AG41" s="10">
        <f t="shared" si="15"/>
      </c>
    </row>
    <row r="42" spans="5:33" ht="12.75">
      <c r="E42" s="9">
        <f t="shared" si="0"/>
        <v>90</v>
      </c>
      <c r="F42" s="6">
        <f t="shared" si="1"/>
        <v>47</v>
      </c>
      <c r="G42" s="6">
        <f t="shared" si="9"/>
        <v>253.8</v>
      </c>
      <c r="I42" s="9">
        <f>'méthode des pluies T=20ans'!E42</f>
        <v>90</v>
      </c>
      <c r="J42" s="52"/>
      <c r="K42" s="6">
        <f t="shared" si="2"/>
        <v>253.8</v>
      </c>
      <c r="L42" s="6">
        <f t="shared" si="3"/>
        <v>135</v>
      </c>
      <c r="M42" s="10">
        <f t="shared" si="10"/>
        <v>118.80000000000001</v>
      </c>
      <c r="O42" s="6">
        <f>'méthode des pluies T=20ans'!G42</f>
        <v>253.8</v>
      </c>
      <c r="P42" s="6">
        <f t="shared" si="4"/>
        <v>405</v>
      </c>
      <c r="Q42" s="10">
        <f t="shared" si="11"/>
      </c>
      <c r="S42" s="6">
        <f>'méthode des pluies T=20ans'!G42</f>
        <v>253.8</v>
      </c>
      <c r="T42" s="6">
        <f t="shared" si="5"/>
        <v>675</v>
      </c>
      <c r="U42" s="10">
        <f t="shared" si="12"/>
      </c>
      <c r="W42" s="6">
        <f>'méthode des pluies T=20ans'!G42</f>
        <v>253.8</v>
      </c>
      <c r="X42" s="6">
        <f t="shared" si="6"/>
        <v>945</v>
      </c>
      <c r="Y42" s="10">
        <f t="shared" si="13"/>
      </c>
      <c r="AA42" s="6">
        <f>'méthode des pluies T=20ans'!G42</f>
        <v>253.8</v>
      </c>
      <c r="AB42" s="6">
        <f t="shared" si="7"/>
        <v>1215</v>
      </c>
      <c r="AC42" s="10">
        <f t="shared" si="14"/>
      </c>
      <c r="AE42" s="6">
        <f>'méthode des pluies T=20ans'!G42</f>
        <v>253.8</v>
      </c>
      <c r="AF42" s="6">
        <f t="shared" si="8"/>
        <v>1485</v>
      </c>
      <c r="AG42" s="10">
        <f t="shared" si="15"/>
      </c>
    </row>
    <row r="43" spans="5:33" ht="12.75">
      <c r="E43" s="9">
        <f t="shared" si="0"/>
        <v>95</v>
      </c>
      <c r="F43" s="6">
        <f t="shared" si="1"/>
        <v>44.71844660194175</v>
      </c>
      <c r="G43" s="6">
        <f t="shared" si="9"/>
        <v>254.89514563106798</v>
      </c>
      <c r="I43" s="9">
        <f>'méthode des pluies T=20ans'!E43</f>
        <v>95</v>
      </c>
      <c r="J43" s="52"/>
      <c r="K43" s="6">
        <f t="shared" si="2"/>
        <v>254.89514563106798</v>
      </c>
      <c r="L43" s="6">
        <f t="shared" si="3"/>
        <v>142.5</v>
      </c>
      <c r="M43" s="10">
        <f t="shared" si="10"/>
        <v>112.39514563106798</v>
      </c>
      <c r="O43" s="6">
        <f>'méthode des pluies T=20ans'!G43</f>
        <v>254.89514563106798</v>
      </c>
      <c r="P43" s="6">
        <f t="shared" si="4"/>
        <v>427.5</v>
      </c>
      <c r="Q43" s="10">
        <f t="shared" si="11"/>
      </c>
      <c r="S43" s="6">
        <f>'méthode des pluies T=20ans'!G43</f>
        <v>254.89514563106798</v>
      </c>
      <c r="T43" s="6">
        <f t="shared" si="5"/>
        <v>712.5</v>
      </c>
      <c r="U43" s="10">
        <f t="shared" si="12"/>
      </c>
      <c r="W43" s="6">
        <f>'méthode des pluies T=20ans'!G43</f>
        <v>254.89514563106798</v>
      </c>
      <c r="X43" s="6">
        <f t="shared" si="6"/>
        <v>997.5</v>
      </c>
      <c r="Y43" s="10">
        <f t="shared" si="13"/>
      </c>
      <c r="AA43" s="6">
        <f>'méthode des pluies T=20ans'!G43</f>
        <v>254.89514563106798</v>
      </c>
      <c r="AB43" s="6">
        <f t="shared" si="7"/>
        <v>1282.5</v>
      </c>
      <c r="AC43" s="10">
        <f t="shared" si="14"/>
      </c>
      <c r="AE43" s="6">
        <f>'méthode des pluies T=20ans'!G43</f>
        <v>254.89514563106798</v>
      </c>
      <c r="AF43" s="6">
        <f t="shared" si="8"/>
        <v>1567.5</v>
      </c>
      <c r="AG43" s="10">
        <f t="shared" si="15"/>
      </c>
    </row>
    <row r="44" spans="5:33" ht="12.75">
      <c r="E44" s="9">
        <f t="shared" si="0"/>
        <v>100</v>
      </c>
      <c r="F44" s="6">
        <f t="shared" si="1"/>
        <v>42.648148148148145</v>
      </c>
      <c r="G44" s="6">
        <f t="shared" si="9"/>
        <v>255.88888888888889</v>
      </c>
      <c r="I44" s="9">
        <f>'méthode des pluies T=20ans'!E44</f>
        <v>100</v>
      </c>
      <c r="J44" s="52"/>
      <c r="K44" s="6">
        <f t="shared" si="2"/>
        <v>255.88888888888889</v>
      </c>
      <c r="L44" s="6">
        <f t="shared" si="3"/>
        <v>150</v>
      </c>
      <c r="M44" s="10">
        <f t="shared" si="10"/>
        <v>105.88888888888889</v>
      </c>
      <c r="O44" s="6">
        <f>'méthode des pluies T=20ans'!G44</f>
        <v>255.88888888888889</v>
      </c>
      <c r="P44" s="6">
        <f t="shared" si="4"/>
        <v>450</v>
      </c>
      <c r="Q44" s="10">
        <f t="shared" si="11"/>
      </c>
      <c r="S44" s="6">
        <f>'méthode des pluies T=20ans'!G44</f>
        <v>255.88888888888889</v>
      </c>
      <c r="T44" s="6">
        <f t="shared" si="5"/>
        <v>750</v>
      </c>
      <c r="U44" s="10">
        <f t="shared" si="12"/>
      </c>
      <c r="W44" s="6">
        <f>'méthode des pluies T=20ans'!G44</f>
        <v>255.88888888888889</v>
      </c>
      <c r="X44" s="6">
        <f t="shared" si="6"/>
        <v>1050</v>
      </c>
      <c r="Y44" s="10">
        <f t="shared" si="13"/>
      </c>
      <c r="AA44" s="6">
        <f>'méthode des pluies T=20ans'!G44</f>
        <v>255.88888888888889</v>
      </c>
      <c r="AB44" s="6">
        <f t="shared" si="7"/>
        <v>1350</v>
      </c>
      <c r="AC44" s="10">
        <f t="shared" si="14"/>
      </c>
      <c r="AE44" s="6">
        <f>'méthode des pluies T=20ans'!G44</f>
        <v>255.88888888888889</v>
      </c>
      <c r="AF44" s="6">
        <f t="shared" si="8"/>
        <v>1650</v>
      </c>
      <c r="AG44" s="10">
        <f t="shared" si="15"/>
      </c>
    </row>
    <row r="45" spans="5:33" ht="12.75">
      <c r="E45" s="9">
        <f t="shared" si="0"/>
        <v>105</v>
      </c>
      <c r="F45" s="6">
        <f t="shared" si="1"/>
        <v>40.76106194690266</v>
      </c>
      <c r="G45" s="6">
        <f t="shared" si="9"/>
        <v>256.79469026548674</v>
      </c>
      <c r="I45" s="9">
        <f>'méthode des pluies T=20ans'!E45</f>
        <v>105</v>
      </c>
      <c r="J45" s="52"/>
      <c r="K45" s="6">
        <f t="shared" si="2"/>
        <v>256.79469026548674</v>
      </c>
      <c r="L45" s="6">
        <f t="shared" si="3"/>
        <v>157.5</v>
      </c>
      <c r="M45" s="10">
        <f t="shared" si="10"/>
        <v>99.29469026548674</v>
      </c>
      <c r="O45" s="6">
        <f>'méthode des pluies T=20ans'!G45</f>
        <v>256.79469026548674</v>
      </c>
      <c r="P45" s="6">
        <f t="shared" si="4"/>
        <v>472.5</v>
      </c>
      <c r="Q45" s="10">
        <f t="shared" si="11"/>
      </c>
      <c r="S45" s="6">
        <f>'méthode des pluies T=20ans'!G45</f>
        <v>256.79469026548674</v>
      </c>
      <c r="T45" s="6">
        <f t="shared" si="5"/>
        <v>787.5</v>
      </c>
      <c r="U45" s="10">
        <f t="shared" si="12"/>
      </c>
      <c r="W45" s="6">
        <f>'méthode des pluies T=20ans'!G45</f>
        <v>256.79469026548674</v>
      </c>
      <c r="X45" s="6">
        <f t="shared" si="6"/>
        <v>1102.5</v>
      </c>
      <c r="Y45" s="10">
        <f t="shared" si="13"/>
      </c>
      <c r="AA45" s="6">
        <f>'méthode des pluies T=20ans'!G45</f>
        <v>256.79469026548674</v>
      </c>
      <c r="AB45" s="6">
        <f t="shared" si="7"/>
        <v>1417.5</v>
      </c>
      <c r="AC45" s="10">
        <f t="shared" si="14"/>
      </c>
      <c r="AE45" s="6">
        <f>'méthode des pluies T=20ans'!G45</f>
        <v>256.79469026548674</v>
      </c>
      <c r="AF45" s="6">
        <f t="shared" si="8"/>
        <v>1732.5</v>
      </c>
      <c r="AG45" s="10">
        <f t="shared" si="15"/>
      </c>
    </row>
    <row r="46" spans="5:33" ht="12.75">
      <c r="E46" s="9">
        <f t="shared" si="0"/>
        <v>110</v>
      </c>
      <c r="F46" s="6">
        <f t="shared" si="1"/>
        <v>39.03389830508475</v>
      </c>
      <c r="G46" s="6">
        <f t="shared" si="9"/>
        <v>257.62372881355935</v>
      </c>
      <c r="I46" s="9">
        <f>'méthode des pluies T=20ans'!E46</f>
        <v>110</v>
      </c>
      <c r="J46" s="52"/>
      <c r="K46" s="6">
        <f t="shared" si="2"/>
        <v>257.62372881355935</v>
      </c>
      <c r="L46" s="6">
        <f t="shared" si="3"/>
        <v>165</v>
      </c>
      <c r="M46" s="10">
        <f t="shared" si="10"/>
        <v>92.62372881355935</v>
      </c>
      <c r="O46" s="6">
        <f>'méthode des pluies T=20ans'!G46</f>
        <v>257.62372881355935</v>
      </c>
      <c r="P46" s="6">
        <f t="shared" si="4"/>
        <v>495</v>
      </c>
      <c r="Q46" s="10">
        <f t="shared" si="11"/>
      </c>
      <c r="S46" s="6">
        <f>'méthode des pluies T=20ans'!G46</f>
        <v>257.62372881355935</v>
      </c>
      <c r="T46" s="6">
        <f t="shared" si="5"/>
        <v>825</v>
      </c>
      <c r="U46" s="10">
        <f t="shared" si="12"/>
      </c>
      <c r="W46" s="6">
        <f>'méthode des pluies T=20ans'!G46</f>
        <v>257.62372881355935</v>
      </c>
      <c r="X46" s="6">
        <f t="shared" si="6"/>
        <v>1155</v>
      </c>
      <c r="Y46" s="10">
        <f t="shared" si="13"/>
      </c>
      <c r="AA46" s="6">
        <f>'méthode des pluies T=20ans'!G46</f>
        <v>257.62372881355935</v>
      </c>
      <c r="AB46" s="6">
        <f t="shared" si="7"/>
        <v>1485</v>
      </c>
      <c r="AC46" s="10">
        <f t="shared" si="14"/>
      </c>
      <c r="AE46" s="6">
        <f>'méthode des pluies T=20ans'!G46</f>
        <v>257.62372881355935</v>
      </c>
      <c r="AF46" s="6">
        <f t="shared" si="8"/>
        <v>1815</v>
      </c>
      <c r="AG46" s="10">
        <f t="shared" si="15"/>
      </c>
    </row>
    <row r="47" spans="5:33" ht="12.75">
      <c r="E47" s="9">
        <f t="shared" si="0"/>
        <v>115</v>
      </c>
      <c r="F47" s="6">
        <f t="shared" si="1"/>
        <v>37.447154471544714</v>
      </c>
      <c r="G47" s="6">
        <f t="shared" si="9"/>
        <v>258.3853658536585</v>
      </c>
      <c r="I47" s="9">
        <f>'méthode des pluies T=20ans'!E47</f>
        <v>115</v>
      </c>
      <c r="J47" s="52"/>
      <c r="K47" s="6">
        <f t="shared" si="2"/>
        <v>258.3853658536585</v>
      </c>
      <c r="L47" s="6">
        <f t="shared" si="3"/>
        <v>172.5</v>
      </c>
      <c r="M47" s="10">
        <f t="shared" si="10"/>
        <v>85.88536585365853</v>
      </c>
      <c r="O47" s="6">
        <f>'méthode des pluies T=20ans'!G47</f>
        <v>258.3853658536585</v>
      </c>
      <c r="P47" s="6">
        <f t="shared" si="4"/>
        <v>517.5</v>
      </c>
      <c r="Q47" s="10">
        <f t="shared" si="11"/>
      </c>
      <c r="S47" s="6">
        <f>'méthode des pluies T=20ans'!G47</f>
        <v>258.3853658536585</v>
      </c>
      <c r="T47" s="6">
        <f t="shared" si="5"/>
        <v>862.5</v>
      </c>
      <c r="U47" s="10">
        <f t="shared" si="12"/>
      </c>
      <c r="W47" s="6">
        <f>'méthode des pluies T=20ans'!G47</f>
        <v>258.3853658536585</v>
      </c>
      <c r="X47" s="6">
        <f t="shared" si="6"/>
        <v>1207.5</v>
      </c>
      <c r="Y47" s="10">
        <f t="shared" si="13"/>
      </c>
      <c r="AA47" s="6">
        <f>'méthode des pluies T=20ans'!G47</f>
        <v>258.3853658536585</v>
      </c>
      <c r="AB47" s="6">
        <f t="shared" si="7"/>
        <v>1552.5</v>
      </c>
      <c r="AC47" s="10">
        <f t="shared" si="14"/>
      </c>
      <c r="AE47" s="6">
        <f>'méthode des pluies T=20ans'!G47</f>
        <v>258.3853658536585</v>
      </c>
      <c r="AF47" s="6">
        <f t="shared" si="8"/>
        <v>1897.5</v>
      </c>
      <c r="AG47" s="10">
        <f t="shared" si="15"/>
      </c>
    </row>
    <row r="48" spans="5:33" ht="12.75">
      <c r="E48" s="9">
        <f t="shared" si="0"/>
        <v>120</v>
      </c>
      <c r="F48" s="6">
        <f t="shared" si="1"/>
        <v>35.984375</v>
      </c>
      <c r="G48" s="6">
        <f t="shared" si="9"/>
        <v>259.0875</v>
      </c>
      <c r="I48" s="9">
        <f>'méthode des pluies T=20ans'!E48</f>
        <v>120</v>
      </c>
      <c r="J48" s="52"/>
      <c r="K48" s="6">
        <f t="shared" si="2"/>
        <v>259.0875</v>
      </c>
      <c r="L48" s="6">
        <f t="shared" si="3"/>
        <v>180</v>
      </c>
      <c r="M48" s="10">
        <f t="shared" si="10"/>
        <v>79.08749999999998</v>
      </c>
      <c r="O48" s="6">
        <f>'méthode des pluies T=20ans'!G48</f>
        <v>259.0875</v>
      </c>
      <c r="P48" s="6">
        <f t="shared" si="4"/>
        <v>540</v>
      </c>
      <c r="Q48" s="10">
        <f t="shared" si="11"/>
      </c>
      <c r="S48" s="6">
        <f>'méthode des pluies T=20ans'!G48</f>
        <v>259.0875</v>
      </c>
      <c r="T48" s="6">
        <f t="shared" si="5"/>
        <v>900</v>
      </c>
      <c r="U48" s="10">
        <f t="shared" si="12"/>
      </c>
      <c r="W48" s="6">
        <f>'méthode des pluies T=20ans'!G48</f>
        <v>259.0875</v>
      </c>
      <c r="X48" s="6">
        <f t="shared" si="6"/>
        <v>1260</v>
      </c>
      <c r="Y48" s="10">
        <f t="shared" si="13"/>
      </c>
      <c r="AA48" s="6">
        <f>'méthode des pluies T=20ans'!G48</f>
        <v>259.0875</v>
      </c>
      <c r="AB48" s="6">
        <f t="shared" si="7"/>
        <v>1620</v>
      </c>
      <c r="AC48" s="10">
        <f t="shared" si="14"/>
      </c>
      <c r="AE48" s="6">
        <f>'méthode des pluies T=20ans'!G48</f>
        <v>259.0875</v>
      </c>
      <c r="AF48" s="6">
        <f t="shared" si="8"/>
        <v>1980</v>
      </c>
      <c r="AG48" s="10">
        <f t="shared" si="15"/>
      </c>
    </row>
    <row r="49" spans="5:33" ht="12.75">
      <c r="E49" s="9">
        <f t="shared" si="0"/>
        <v>125</v>
      </c>
      <c r="F49" s="6">
        <f t="shared" si="1"/>
        <v>34.63157894736842</v>
      </c>
      <c r="G49" s="6">
        <f t="shared" si="9"/>
        <v>259.7368421052631</v>
      </c>
      <c r="I49" s="9">
        <f>'méthode des pluies T=20ans'!E49</f>
        <v>125</v>
      </c>
      <c r="J49" s="52"/>
      <c r="K49" s="6">
        <f t="shared" si="2"/>
        <v>259.7368421052631</v>
      </c>
      <c r="L49" s="6">
        <f t="shared" si="3"/>
        <v>187.5</v>
      </c>
      <c r="M49" s="10">
        <f t="shared" si="10"/>
        <v>72.23684210526312</v>
      </c>
      <c r="O49" s="6">
        <f>'méthode des pluies T=20ans'!G49</f>
        <v>259.7368421052631</v>
      </c>
      <c r="P49" s="6">
        <f t="shared" si="4"/>
        <v>562.5</v>
      </c>
      <c r="Q49" s="10">
        <f t="shared" si="11"/>
      </c>
      <c r="S49" s="6">
        <f>'méthode des pluies T=20ans'!G49</f>
        <v>259.7368421052631</v>
      </c>
      <c r="T49" s="6">
        <f t="shared" si="5"/>
        <v>937.5</v>
      </c>
      <c r="U49" s="10">
        <f t="shared" si="12"/>
      </c>
      <c r="W49" s="6">
        <f>'méthode des pluies T=20ans'!G49</f>
        <v>259.7368421052631</v>
      </c>
      <c r="X49" s="6">
        <f t="shared" si="6"/>
        <v>1312.5</v>
      </c>
      <c r="Y49" s="10">
        <f t="shared" si="13"/>
      </c>
      <c r="AA49" s="6">
        <f>'méthode des pluies T=20ans'!G49</f>
        <v>259.7368421052631</v>
      </c>
      <c r="AB49" s="6">
        <f t="shared" si="7"/>
        <v>1687.5</v>
      </c>
      <c r="AC49" s="10">
        <f t="shared" si="14"/>
      </c>
      <c r="AE49" s="6">
        <f>'méthode des pluies T=20ans'!G49</f>
        <v>259.7368421052631</v>
      </c>
      <c r="AF49" s="6">
        <f t="shared" si="8"/>
        <v>2062.5</v>
      </c>
      <c r="AG49" s="10">
        <f t="shared" si="15"/>
      </c>
    </row>
    <row r="50" spans="5:33" ht="12.75">
      <c r="E50" s="9">
        <f t="shared" si="0"/>
        <v>130</v>
      </c>
      <c r="F50" s="6">
        <f t="shared" si="1"/>
        <v>33.3768115942029</v>
      </c>
      <c r="G50" s="6">
        <f t="shared" si="9"/>
        <v>260.3391304347826</v>
      </c>
      <c r="I50" s="9">
        <f>'méthode des pluies T=20ans'!E50</f>
        <v>130</v>
      </c>
      <c r="J50" s="52"/>
      <c r="K50" s="6">
        <f t="shared" si="2"/>
        <v>260.3391304347826</v>
      </c>
      <c r="L50" s="6">
        <f t="shared" si="3"/>
        <v>195</v>
      </c>
      <c r="M50" s="10">
        <f t="shared" si="10"/>
        <v>65.33913043478259</v>
      </c>
      <c r="O50" s="6">
        <f>'méthode des pluies T=20ans'!G50</f>
        <v>260.3391304347826</v>
      </c>
      <c r="P50" s="6">
        <f t="shared" si="4"/>
        <v>585</v>
      </c>
      <c r="Q50" s="10">
        <f t="shared" si="11"/>
      </c>
      <c r="S50" s="6">
        <f>'méthode des pluies T=20ans'!G50</f>
        <v>260.3391304347826</v>
      </c>
      <c r="T50" s="6">
        <f t="shared" si="5"/>
        <v>975</v>
      </c>
      <c r="U50" s="10">
        <f t="shared" si="12"/>
      </c>
      <c r="W50" s="6">
        <f>'méthode des pluies T=20ans'!G50</f>
        <v>260.3391304347826</v>
      </c>
      <c r="X50" s="6">
        <f t="shared" si="6"/>
        <v>1365</v>
      </c>
      <c r="Y50" s="10">
        <f t="shared" si="13"/>
      </c>
      <c r="AA50" s="6">
        <f>'méthode des pluies T=20ans'!G50</f>
        <v>260.3391304347826</v>
      </c>
      <c r="AB50" s="6">
        <f t="shared" si="7"/>
        <v>1755</v>
      </c>
      <c r="AC50" s="10">
        <f t="shared" si="14"/>
      </c>
      <c r="AE50" s="6">
        <f>'méthode des pluies T=20ans'!G50</f>
        <v>260.3391304347826</v>
      </c>
      <c r="AF50" s="6">
        <f t="shared" si="8"/>
        <v>2145</v>
      </c>
      <c r="AG50" s="10">
        <f t="shared" si="15"/>
      </c>
    </row>
    <row r="51" spans="5:33" ht="12.75">
      <c r="E51" s="9">
        <f t="shared" si="0"/>
        <v>135</v>
      </c>
      <c r="F51" s="6">
        <f t="shared" si="1"/>
        <v>32.20979020979021</v>
      </c>
      <c r="G51" s="6">
        <f t="shared" si="9"/>
        <v>260.8993006993007</v>
      </c>
      <c r="I51" s="9">
        <f>'méthode des pluies T=20ans'!E51</f>
        <v>135</v>
      </c>
      <c r="J51" s="52"/>
      <c r="K51" s="6">
        <f t="shared" si="2"/>
        <v>260.8993006993007</v>
      </c>
      <c r="L51" s="6">
        <f t="shared" si="3"/>
        <v>202.5</v>
      </c>
      <c r="M51" s="10">
        <f t="shared" si="10"/>
        <v>58.39930069930068</v>
      </c>
      <c r="O51" s="6">
        <f>'méthode des pluies T=20ans'!G51</f>
        <v>260.8993006993007</v>
      </c>
      <c r="P51" s="6">
        <f t="shared" si="4"/>
        <v>607.5</v>
      </c>
      <c r="Q51" s="10">
        <f t="shared" si="11"/>
      </c>
      <c r="S51" s="6">
        <f>'méthode des pluies T=20ans'!G51</f>
        <v>260.8993006993007</v>
      </c>
      <c r="T51" s="6">
        <f t="shared" si="5"/>
        <v>1012.5</v>
      </c>
      <c r="U51" s="10">
        <f t="shared" si="12"/>
      </c>
      <c r="W51" s="6">
        <f>'méthode des pluies T=20ans'!G51</f>
        <v>260.8993006993007</v>
      </c>
      <c r="X51" s="6">
        <f t="shared" si="6"/>
        <v>1417.5</v>
      </c>
      <c r="Y51" s="10">
        <f t="shared" si="13"/>
      </c>
      <c r="AA51" s="6">
        <f>'méthode des pluies T=20ans'!G51</f>
        <v>260.8993006993007</v>
      </c>
      <c r="AB51" s="6">
        <f t="shared" si="7"/>
        <v>1822.5</v>
      </c>
      <c r="AC51" s="10">
        <f t="shared" si="14"/>
      </c>
      <c r="AE51" s="6">
        <f>'méthode des pluies T=20ans'!G51</f>
        <v>260.8993006993007</v>
      </c>
      <c r="AF51" s="6">
        <f t="shared" si="8"/>
        <v>2227.5</v>
      </c>
      <c r="AG51" s="10">
        <f t="shared" si="15"/>
      </c>
    </row>
    <row r="52" spans="5:33" ht="12.75">
      <c r="E52" s="9">
        <f t="shared" si="0"/>
        <v>140</v>
      </c>
      <c r="F52" s="6">
        <f t="shared" si="1"/>
        <v>31.12162162162162</v>
      </c>
      <c r="G52" s="6">
        <f t="shared" si="9"/>
        <v>261.4216216216216</v>
      </c>
      <c r="I52" s="9">
        <f>'méthode des pluies T=20ans'!E52</f>
        <v>140</v>
      </c>
      <c r="J52" s="52"/>
      <c r="K52" s="6">
        <f t="shared" si="2"/>
        <v>261.4216216216216</v>
      </c>
      <c r="L52" s="6">
        <f t="shared" si="3"/>
        <v>210</v>
      </c>
      <c r="M52" s="10">
        <f t="shared" si="10"/>
        <v>51.421621621621625</v>
      </c>
      <c r="O52" s="6">
        <f>'méthode des pluies T=20ans'!G52</f>
        <v>261.4216216216216</v>
      </c>
      <c r="P52" s="6">
        <f t="shared" si="4"/>
        <v>630</v>
      </c>
      <c r="Q52" s="10">
        <f t="shared" si="11"/>
      </c>
      <c r="S52" s="6">
        <f>'méthode des pluies T=20ans'!G52</f>
        <v>261.4216216216216</v>
      </c>
      <c r="T52" s="6">
        <f t="shared" si="5"/>
        <v>1050</v>
      </c>
      <c r="U52" s="10">
        <f t="shared" si="12"/>
      </c>
      <c r="W52" s="6">
        <f>'méthode des pluies T=20ans'!G52</f>
        <v>261.4216216216216</v>
      </c>
      <c r="X52" s="6">
        <f t="shared" si="6"/>
        <v>1470</v>
      </c>
      <c r="Y52" s="10">
        <f t="shared" si="13"/>
      </c>
      <c r="AA52" s="6">
        <f>'méthode des pluies T=20ans'!G52</f>
        <v>261.4216216216216</v>
      </c>
      <c r="AB52" s="6">
        <f t="shared" si="7"/>
        <v>1890</v>
      </c>
      <c r="AC52" s="10">
        <f t="shared" si="14"/>
      </c>
      <c r="AE52" s="6">
        <f>'méthode des pluies T=20ans'!G52</f>
        <v>261.4216216216216</v>
      </c>
      <c r="AF52" s="6">
        <f t="shared" si="8"/>
        <v>2310</v>
      </c>
      <c r="AG52" s="10">
        <f t="shared" si="15"/>
      </c>
    </row>
    <row r="53" spans="5:33" ht="12.75">
      <c r="E53" s="9">
        <f t="shared" si="0"/>
        <v>145</v>
      </c>
      <c r="F53" s="6">
        <f t="shared" si="1"/>
        <v>30.104575163398692</v>
      </c>
      <c r="G53" s="6">
        <f t="shared" si="9"/>
        <v>261.9098039215686</v>
      </c>
      <c r="I53" s="9">
        <f>'méthode des pluies T=20ans'!E53</f>
        <v>145</v>
      </c>
      <c r="J53" s="52"/>
      <c r="K53" s="6">
        <f t="shared" si="2"/>
        <v>261.9098039215686</v>
      </c>
      <c r="L53" s="6">
        <f t="shared" si="3"/>
        <v>217.5</v>
      </c>
      <c r="M53" s="10">
        <f t="shared" si="10"/>
        <v>44.409803921568596</v>
      </c>
      <c r="O53" s="6">
        <f>'méthode des pluies T=20ans'!G53</f>
        <v>261.9098039215686</v>
      </c>
      <c r="P53" s="6">
        <f t="shared" si="4"/>
        <v>652.5</v>
      </c>
      <c r="Q53" s="10">
        <f t="shared" si="11"/>
      </c>
      <c r="S53" s="6">
        <f>'méthode des pluies T=20ans'!G53</f>
        <v>261.9098039215686</v>
      </c>
      <c r="T53" s="6">
        <f t="shared" si="5"/>
        <v>1087.5</v>
      </c>
      <c r="U53" s="10">
        <f t="shared" si="12"/>
      </c>
      <c r="W53" s="6">
        <f>'méthode des pluies T=20ans'!G53</f>
        <v>261.9098039215686</v>
      </c>
      <c r="X53" s="6">
        <f t="shared" si="6"/>
        <v>1522.5</v>
      </c>
      <c r="Y53" s="10">
        <f t="shared" si="13"/>
      </c>
      <c r="AA53" s="6">
        <f>'méthode des pluies T=20ans'!G53</f>
        <v>261.9098039215686</v>
      </c>
      <c r="AB53" s="6">
        <f t="shared" si="7"/>
        <v>1957.5</v>
      </c>
      <c r="AC53" s="10">
        <f t="shared" si="14"/>
      </c>
      <c r="AE53" s="6">
        <f>'méthode des pluies T=20ans'!G53</f>
        <v>261.9098039215686</v>
      </c>
      <c r="AF53" s="6">
        <f t="shared" si="8"/>
        <v>2392.5</v>
      </c>
      <c r="AG53" s="10">
        <f t="shared" si="15"/>
      </c>
    </row>
    <row r="54" spans="5:33" ht="12.75">
      <c r="E54" s="9">
        <f t="shared" si="0"/>
        <v>150</v>
      </c>
      <c r="F54" s="6">
        <f t="shared" si="1"/>
        <v>29.151898734177216</v>
      </c>
      <c r="G54" s="6">
        <f t="shared" si="9"/>
        <v>262.36708860759495</v>
      </c>
      <c r="I54" s="9">
        <f>'méthode des pluies T=20ans'!E54</f>
        <v>150</v>
      </c>
      <c r="J54" s="52"/>
      <c r="K54" s="6">
        <f t="shared" si="2"/>
        <v>262.36708860759495</v>
      </c>
      <c r="L54" s="6">
        <f t="shared" si="3"/>
        <v>225</v>
      </c>
      <c r="M54" s="10">
        <f t="shared" si="10"/>
        <v>37.36708860759495</v>
      </c>
      <c r="O54" s="6">
        <f>'méthode des pluies T=20ans'!G54</f>
        <v>262.36708860759495</v>
      </c>
      <c r="P54" s="6">
        <f t="shared" si="4"/>
        <v>675</v>
      </c>
      <c r="Q54" s="10">
        <f t="shared" si="11"/>
      </c>
      <c r="S54" s="6">
        <f>'méthode des pluies T=20ans'!G54</f>
        <v>262.36708860759495</v>
      </c>
      <c r="T54" s="6">
        <f t="shared" si="5"/>
        <v>1125</v>
      </c>
      <c r="U54" s="10">
        <f t="shared" si="12"/>
      </c>
      <c r="W54" s="6">
        <f>'méthode des pluies T=20ans'!G54</f>
        <v>262.36708860759495</v>
      </c>
      <c r="X54" s="6">
        <f t="shared" si="6"/>
        <v>1575</v>
      </c>
      <c r="Y54" s="10">
        <f t="shared" si="13"/>
      </c>
      <c r="AA54" s="6">
        <f>'méthode des pluies T=20ans'!G54</f>
        <v>262.36708860759495</v>
      </c>
      <c r="AB54" s="6">
        <f t="shared" si="7"/>
        <v>2025</v>
      </c>
      <c r="AC54" s="10">
        <f t="shared" si="14"/>
      </c>
      <c r="AE54" s="6">
        <f>'méthode des pluies T=20ans'!G54</f>
        <v>262.36708860759495</v>
      </c>
      <c r="AF54" s="6">
        <f t="shared" si="8"/>
        <v>2475</v>
      </c>
      <c r="AG54" s="10">
        <f t="shared" si="15"/>
      </c>
    </row>
    <row r="55" spans="5:33" ht="12.75">
      <c r="E55" s="9">
        <f t="shared" si="0"/>
        <v>155</v>
      </c>
      <c r="F55" s="6">
        <f t="shared" si="1"/>
        <v>28.257668711656443</v>
      </c>
      <c r="G55" s="6">
        <f t="shared" si="9"/>
        <v>262.7963190184049</v>
      </c>
      <c r="I55" s="9">
        <f>'méthode des pluies T=20ans'!E55</f>
        <v>155</v>
      </c>
      <c r="J55" s="52"/>
      <c r="K55" s="6">
        <f t="shared" si="2"/>
        <v>262.7963190184049</v>
      </c>
      <c r="L55" s="6">
        <f t="shared" si="3"/>
        <v>232.5</v>
      </c>
      <c r="M55" s="10">
        <f t="shared" si="10"/>
        <v>30.296319018404915</v>
      </c>
      <c r="O55" s="6">
        <f>'méthode des pluies T=20ans'!G55</f>
        <v>262.7963190184049</v>
      </c>
      <c r="P55" s="6">
        <f t="shared" si="4"/>
        <v>697.5</v>
      </c>
      <c r="Q55" s="10">
        <f t="shared" si="11"/>
      </c>
      <c r="S55" s="6">
        <f>'méthode des pluies T=20ans'!G55</f>
        <v>262.7963190184049</v>
      </c>
      <c r="T55" s="6">
        <f t="shared" si="5"/>
        <v>1162.5</v>
      </c>
      <c r="U55" s="10">
        <f t="shared" si="12"/>
      </c>
      <c r="W55" s="6">
        <f>'méthode des pluies T=20ans'!G55</f>
        <v>262.7963190184049</v>
      </c>
      <c r="X55" s="6">
        <f t="shared" si="6"/>
        <v>1627.5</v>
      </c>
      <c r="Y55" s="10">
        <f t="shared" si="13"/>
      </c>
      <c r="AA55" s="6">
        <f>'méthode des pluies T=20ans'!G55</f>
        <v>262.7963190184049</v>
      </c>
      <c r="AB55" s="6">
        <f t="shared" si="7"/>
        <v>2092.5</v>
      </c>
      <c r="AC55" s="10">
        <f t="shared" si="14"/>
      </c>
      <c r="AE55" s="6">
        <f>'méthode des pluies T=20ans'!G55</f>
        <v>262.7963190184049</v>
      </c>
      <c r="AF55" s="6">
        <f t="shared" si="8"/>
        <v>2557.5</v>
      </c>
      <c r="AG55" s="10">
        <f t="shared" si="15"/>
      </c>
    </row>
    <row r="56" spans="5:33" ht="12.75">
      <c r="E56" s="9">
        <f t="shared" si="0"/>
        <v>160</v>
      </c>
      <c r="F56" s="6">
        <f t="shared" si="1"/>
        <v>27.416666666666668</v>
      </c>
      <c r="G56" s="6">
        <f t="shared" si="9"/>
        <v>263.2</v>
      </c>
      <c r="I56" s="9">
        <f>'méthode des pluies T=20ans'!E56</f>
        <v>160</v>
      </c>
      <c r="J56" s="52"/>
      <c r="K56" s="6">
        <f t="shared" si="2"/>
        <v>263.2</v>
      </c>
      <c r="L56" s="6">
        <f t="shared" si="3"/>
        <v>240</v>
      </c>
      <c r="M56" s="10">
        <f t="shared" si="10"/>
        <v>23.19999999999999</v>
      </c>
      <c r="O56" s="6">
        <f>'méthode des pluies T=20ans'!G56</f>
        <v>263.2</v>
      </c>
      <c r="P56" s="6">
        <f t="shared" si="4"/>
        <v>720</v>
      </c>
      <c r="Q56" s="10">
        <f t="shared" si="11"/>
      </c>
      <c r="S56" s="6">
        <f>'méthode des pluies T=20ans'!G56</f>
        <v>263.2</v>
      </c>
      <c r="T56" s="6">
        <f t="shared" si="5"/>
        <v>1200</v>
      </c>
      <c r="U56" s="10">
        <f t="shared" si="12"/>
      </c>
      <c r="W56" s="6">
        <f>'méthode des pluies T=20ans'!G56</f>
        <v>263.2</v>
      </c>
      <c r="X56" s="6">
        <f t="shared" si="6"/>
        <v>1680</v>
      </c>
      <c r="Y56" s="10">
        <f t="shared" si="13"/>
      </c>
      <c r="AA56" s="6">
        <f>'méthode des pluies T=20ans'!G56</f>
        <v>263.2</v>
      </c>
      <c r="AB56" s="6">
        <f t="shared" si="7"/>
        <v>2160</v>
      </c>
      <c r="AC56" s="10">
        <f t="shared" si="14"/>
      </c>
      <c r="AE56" s="6">
        <f>'méthode des pluies T=20ans'!G56</f>
        <v>263.2</v>
      </c>
      <c r="AF56" s="6">
        <f t="shared" si="8"/>
        <v>2640</v>
      </c>
      <c r="AG56" s="10">
        <f t="shared" si="15"/>
      </c>
    </row>
    <row r="57" spans="5:33" ht="12.75">
      <c r="E57" s="9">
        <f t="shared" si="0"/>
        <v>165</v>
      </c>
      <c r="F57" s="6">
        <f t="shared" si="1"/>
        <v>26.6242774566474</v>
      </c>
      <c r="G57" s="6">
        <f t="shared" si="9"/>
        <v>263.5803468208092</v>
      </c>
      <c r="I57" s="9">
        <f>'méthode des pluies T=20ans'!E57</f>
        <v>165</v>
      </c>
      <c r="J57" s="52"/>
      <c r="K57" s="6">
        <f t="shared" si="2"/>
        <v>263.5803468208092</v>
      </c>
      <c r="L57" s="6">
        <f t="shared" si="3"/>
        <v>247.5</v>
      </c>
      <c r="M57" s="10">
        <f t="shared" si="10"/>
        <v>16.08034682080921</v>
      </c>
      <c r="O57" s="6">
        <f>'méthode des pluies T=20ans'!G57</f>
        <v>263.5803468208092</v>
      </c>
      <c r="P57" s="6">
        <f t="shared" si="4"/>
        <v>742.5</v>
      </c>
      <c r="Q57" s="10">
        <f t="shared" si="11"/>
      </c>
      <c r="S57" s="6">
        <f>'méthode des pluies T=20ans'!G57</f>
        <v>263.5803468208092</v>
      </c>
      <c r="T57" s="6">
        <f t="shared" si="5"/>
        <v>1237.5</v>
      </c>
      <c r="U57" s="10">
        <f t="shared" si="12"/>
      </c>
      <c r="W57" s="6">
        <f>'méthode des pluies T=20ans'!G57</f>
        <v>263.5803468208092</v>
      </c>
      <c r="X57" s="6">
        <f t="shared" si="6"/>
        <v>1732.5</v>
      </c>
      <c r="Y57" s="10">
        <f t="shared" si="13"/>
      </c>
      <c r="AA57" s="6">
        <f>'méthode des pluies T=20ans'!G57</f>
        <v>263.5803468208092</v>
      </c>
      <c r="AB57" s="6">
        <f t="shared" si="7"/>
        <v>2227.5</v>
      </c>
      <c r="AC57" s="10">
        <f t="shared" si="14"/>
      </c>
      <c r="AE57" s="6">
        <f>'méthode des pluies T=20ans'!G57</f>
        <v>263.5803468208092</v>
      </c>
      <c r="AF57" s="6">
        <f t="shared" si="8"/>
        <v>2722.5</v>
      </c>
      <c r="AG57" s="10">
        <f t="shared" si="15"/>
      </c>
    </row>
    <row r="58" spans="5:33" ht="12.75">
      <c r="E58" s="9">
        <f t="shared" si="0"/>
        <v>170</v>
      </c>
      <c r="F58" s="6">
        <f t="shared" si="1"/>
        <v>25.876404494382022</v>
      </c>
      <c r="G58" s="6">
        <f t="shared" si="9"/>
        <v>263.93932584269663</v>
      </c>
      <c r="I58" s="9">
        <f>'méthode des pluies T=20ans'!E58</f>
        <v>170</v>
      </c>
      <c r="J58" s="52"/>
      <c r="K58" s="6">
        <f t="shared" si="2"/>
        <v>263.93932584269663</v>
      </c>
      <c r="L58" s="6">
        <f t="shared" si="3"/>
        <v>255</v>
      </c>
      <c r="M58" s="10">
        <f t="shared" si="10"/>
        <v>8.939325842696633</v>
      </c>
      <c r="O58" s="6">
        <f>'méthode des pluies T=20ans'!G58</f>
        <v>263.93932584269663</v>
      </c>
      <c r="P58" s="6">
        <f t="shared" si="4"/>
        <v>765</v>
      </c>
      <c r="Q58" s="10">
        <f t="shared" si="11"/>
      </c>
      <c r="S58" s="6">
        <f>'méthode des pluies T=20ans'!G58</f>
        <v>263.93932584269663</v>
      </c>
      <c r="T58" s="6">
        <f t="shared" si="5"/>
        <v>1275</v>
      </c>
      <c r="U58" s="10">
        <f t="shared" si="12"/>
      </c>
      <c r="W58" s="6">
        <f>'méthode des pluies T=20ans'!G58</f>
        <v>263.93932584269663</v>
      </c>
      <c r="X58" s="6">
        <f t="shared" si="6"/>
        <v>1785</v>
      </c>
      <c r="Y58" s="10">
        <f t="shared" si="13"/>
      </c>
      <c r="AA58" s="6">
        <f>'méthode des pluies T=20ans'!G58</f>
        <v>263.93932584269663</v>
      </c>
      <c r="AB58" s="6">
        <f t="shared" si="7"/>
        <v>2295</v>
      </c>
      <c r="AC58" s="10">
        <f t="shared" si="14"/>
      </c>
      <c r="AE58" s="6">
        <f>'méthode des pluies T=20ans'!G58</f>
        <v>263.93932584269663</v>
      </c>
      <c r="AF58" s="6">
        <f t="shared" si="8"/>
        <v>2805</v>
      </c>
      <c r="AG58" s="10">
        <f t="shared" si="15"/>
      </c>
    </row>
    <row r="59" spans="5:33" ht="12.75">
      <c r="E59" s="9">
        <f t="shared" si="0"/>
        <v>175</v>
      </c>
      <c r="F59" s="6">
        <f t="shared" si="1"/>
        <v>25.169398907103826</v>
      </c>
      <c r="G59" s="6">
        <f t="shared" si="9"/>
        <v>264.27868852459017</v>
      </c>
      <c r="I59" s="9">
        <f>'méthode des pluies T=20ans'!E59</f>
        <v>175</v>
      </c>
      <c r="J59" s="52"/>
      <c r="K59" s="6">
        <f t="shared" si="2"/>
        <v>264.27868852459017</v>
      </c>
      <c r="L59" s="6">
        <f t="shared" si="3"/>
        <v>262.5</v>
      </c>
      <c r="M59" s="10">
        <f t="shared" si="10"/>
        <v>1.7786885245901658</v>
      </c>
      <c r="O59" s="6">
        <f>'méthode des pluies T=20ans'!G59</f>
        <v>264.27868852459017</v>
      </c>
      <c r="P59" s="6">
        <f t="shared" si="4"/>
        <v>787.5</v>
      </c>
      <c r="Q59" s="10">
        <f t="shared" si="11"/>
      </c>
      <c r="S59" s="6">
        <f>'méthode des pluies T=20ans'!G59</f>
        <v>264.27868852459017</v>
      </c>
      <c r="T59" s="6">
        <f t="shared" si="5"/>
        <v>1312.5</v>
      </c>
      <c r="U59" s="10">
        <f t="shared" si="12"/>
      </c>
      <c r="W59" s="6">
        <f>'méthode des pluies T=20ans'!G59</f>
        <v>264.27868852459017</v>
      </c>
      <c r="X59" s="6">
        <f t="shared" si="6"/>
        <v>1837.5</v>
      </c>
      <c r="Y59" s="10">
        <f t="shared" si="13"/>
      </c>
      <c r="AA59" s="6">
        <f>'méthode des pluies T=20ans'!G59</f>
        <v>264.27868852459017</v>
      </c>
      <c r="AB59" s="6">
        <f t="shared" si="7"/>
        <v>2362.5</v>
      </c>
      <c r="AC59" s="10">
        <f t="shared" si="14"/>
      </c>
      <c r="AE59" s="6">
        <f>'méthode des pluies T=20ans'!G59</f>
        <v>264.27868852459017</v>
      </c>
      <c r="AF59" s="6">
        <f t="shared" si="8"/>
        <v>2887.5</v>
      </c>
      <c r="AG59" s="10">
        <f t="shared" si="15"/>
      </c>
    </row>
    <row r="60" spans="5:33" ht="12.75">
      <c r="E60" s="9">
        <f t="shared" si="0"/>
        <v>180</v>
      </c>
      <c r="F60" s="6">
        <f t="shared" si="1"/>
        <v>24.5</v>
      </c>
      <c r="G60" s="6">
        <f t="shared" si="9"/>
        <v>264.6</v>
      </c>
      <c r="I60" s="9">
        <f>'méthode des pluies T=20ans'!E60</f>
        <v>180</v>
      </c>
      <c r="J60" s="52"/>
      <c r="K60" s="6">
        <f t="shared" si="2"/>
        <v>264.6</v>
      </c>
      <c r="L60" s="6">
        <f t="shared" si="3"/>
        <v>270</v>
      </c>
      <c r="M60" s="10">
        <f t="shared" si="10"/>
      </c>
      <c r="O60" s="6">
        <f>'méthode des pluies T=20ans'!G60</f>
        <v>264.6</v>
      </c>
      <c r="P60" s="6">
        <f t="shared" si="4"/>
        <v>810</v>
      </c>
      <c r="Q60" s="10">
        <f t="shared" si="11"/>
      </c>
      <c r="S60" s="6">
        <f>'méthode des pluies T=20ans'!G60</f>
        <v>264.6</v>
      </c>
      <c r="T60" s="6">
        <f t="shared" si="5"/>
        <v>1350</v>
      </c>
      <c r="U60" s="10">
        <f t="shared" si="12"/>
      </c>
      <c r="W60" s="6">
        <f>'méthode des pluies T=20ans'!G60</f>
        <v>264.6</v>
      </c>
      <c r="X60" s="6">
        <f t="shared" si="6"/>
        <v>1890</v>
      </c>
      <c r="Y60" s="10">
        <f t="shared" si="13"/>
      </c>
      <c r="AA60" s="6">
        <f>'méthode des pluies T=20ans'!G60</f>
        <v>264.6</v>
      </c>
      <c r="AB60" s="6">
        <f t="shared" si="7"/>
        <v>2430</v>
      </c>
      <c r="AC60" s="10">
        <f t="shared" si="14"/>
      </c>
      <c r="AE60" s="6">
        <f>'méthode des pluies T=20ans'!G60</f>
        <v>264.6</v>
      </c>
      <c r="AF60" s="6">
        <f t="shared" si="8"/>
        <v>2970</v>
      </c>
      <c r="AG60" s="10">
        <f t="shared" si="15"/>
      </c>
    </row>
    <row r="61" ht="12.75">
      <c r="K61" s="6">
        <f t="shared" si="2"/>
        <v>0</v>
      </c>
    </row>
    <row r="62" spans="12:34" ht="12.75">
      <c r="L62" s="14" t="s">
        <v>19</v>
      </c>
      <c r="M62" s="15">
        <f>MAX(M24:M60)</f>
        <v>173.17894736842106</v>
      </c>
      <c r="N62" s="1" t="s">
        <v>7</v>
      </c>
      <c r="P62" s="14" t="s">
        <v>19</v>
      </c>
      <c r="Q62" s="15">
        <f>MAX(Q24:Q60)</f>
        <v>112.73478260869567</v>
      </c>
      <c r="R62" s="1" t="s">
        <v>7</v>
      </c>
      <c r="T62" s="14" t="s">
        <v>19</v>
      </c>
      <c r="U62" s="15">
        <f>MAX(U24:U60)</f>
        <v>78.53333333333333</v>
      </c>
      <c r="V62" s="1" t="s">
        <v>7</v>
      </c>
      <c r="X62" s="14" t="s">
        <v>19</v>
      </c>
      <c r="Y62" s="15">
        <f>MAX(Y24:Y60)</f>
        <v>53.7923076923077</v>
      </c>
      <c r="Z62" s="1" t="s">
        <v>7</v>
      </c>
      <c r="AB62" s="14" t="s">
        <v>19</v>
      </c>
      <c r="AC62" s="15">
        <f>MAX(AC24:AC60)</f>
        <v>38.7923076923077</v>
      </c>
      <c r="AD62" s="1" t="s">
        <v>7</v>
      </c>
      <c r="AF62" s="14" t="s">
        <v>19</v>
      </c>
      <c r="AG62" s="15">
        <f>MAX(AG24:AG60)</f>
        <v>23.792307692307702</v>
      </c>
      <c r="AH62" s="1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B5:AH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18.28125" style="0" bestFit="1" customWidth="1"/>
    <col min="6" max="6" width="19.421875" style="0" bestFit="1" customWidth="1"/>
    <col min="7" max="7" width="16.57421875" style="0" bestFit="1" customWidth="1"/>
    <col min="8" max="8" width="20.00390625" style="0" customWidth="1"/>
    <col min="9" max="9" width="18.28125" style="0" bestFit="1" customWidth="1"/>
    <col min="10" max="10" width="10.8515625" style="43" customWidth="1"/>
    <col min="11" max="11" width="16.7109375" style="0" customWidth="1"/>
    <col min="12" max="12" width="14.57421875" style="4" bestFit="1" customWidth="1"/>
    <col min="13" max="13" width="18.57421875" style="4" bestFit="1" customWidth="1"/>
    <col min="14" max="14" width="11.7109375" style="0" customWidth="1"/>
    <col min="15" max="15" width="16.140625" style="0" customWidth="1"/>
    <col min="16" max="16" width="14.57421875" style="0" bestFit="1" customWidth="1"/>
    <col min="17" max="17" width="18.57421875" style="0" bestFit="1" customWidth="1"/>
    <col min="18" max="18" width="11.7109375" style="0" customWidth="1"/>
    <col min="19" max="19" width="15.8515625" style="0" customWidth="1"/>
    <col min="20" max="20" width="19.00390625" style="0" bestFit="1" customWidth="1"/>
    <col min="21" max="21" width="18.57421875" style="0" bestFit="1" customWidth="1"/>
    <col min="22" max="22" width="11.7109375" style="0" customWidth="1"/>
    <col min="23" max="23" width="16.7109375" style="0" customWidth="1"/>
    <col min="24" max="24" width="19.00390625" style="0" bestFit="1" customWidth="1"/>
    <col min="25" max="25" width="18.57421875" style="0" bestFit="1" customWidth="1"/>
    <col min="26" max="26" width="11.7109375" style="0" customWidth="1"/>
    <col min="27" max="27" width="17.140625" style="0" customWidth="1"/>
    <col min="28" max="28" width="19.00390625" style="0" bestFit="1" customWidth="1"/>
    <col min="29" max="29" width="18.57421875" style="0" bestFit="1" customWidth="1"/>
    <col min="30" max="30" width="11.7109375" style="0" customWidth="1"/>
    <col min="31" max="31" width="16.140625" style="0" customWidth="1"/>
    <col min="32" max="32" width="19.00390625" style="0" bestFit="1" customWidth="1"/>
    <col min="33" max="33" width="18.57421875" style="0" bestFit="1" customWidth="1"/>
    <col min="253" max="16384" width="11.421875" style="0" customWidth="1"/>
  </cols>
  <sheetData>
    <row r="5" spans="2:10" ht="20.25">
      <c r="B5" s="2" t="s">
        <v>26</v>
      </c>
      <c r="I5" s="2" t="s">
        <v>25</v>
      </c>
      <c r="J5" s="56"/>
    </row>
    <row r="6" ht="20.25">
      <c r="C6" s="2" t="s">
        <v>27</v>
      </c>
    </row>
    <row r="10" spans="11:13" ht="12.75">
      <c r="K10" s="3" t="s">
        <v>15</v>
      </c>
      <c r="L10" s="20">
        <v>1</v>
      </c>
      <c r="M10" s="11" t="s">
        <v>16</v>
      </c>
    </row>
    <row r="11" spans="2:13" ht="12.75">
      <c r="B11" s="1" t="s">
        <v>44</v>
      </c>
      <c r="K11" s="19" t="s">
        <v>24</v>
      </c>
      <c r="L11" s="12">
        <v>1</v>
      </c>
      <c r="M11" s="11" t="s">
        <v>17</v>
      </c>
    </row>
    <row r="12" spans="11:13" ht="13.5" thickBot="1">
      <c r="K12" s="3" t="s">
        <v>18</v>
      </c>
      <c r="L12" s="13">
        <f>L11*L10</f>
        <v>1</v>
      </c>
      <c r="M12" s="11" t="s">
        <v>16</v>
      </c>
    </row>
    <row r="13" spans="2:7" ht="12.75">
      <c r="B13" s="37" t="s">
        <v>30</v>
      </c>
      <c r="C13" s="38" t="s">
        <v>34</v>
      </c>
      <c r="E13" s="3" t="s">
        <v>43</v>
      </c>
      <c r="F13" s="5">
        <v>50</v>
      </c>
      <c r="G13" t="s">
        <v>28</v>
      </c>
    </row>
    <row r="14" spans="2:7" ht="12.75">
      <c r="B14" s="39">
        <v>1</v>
      </c>
      <c r="C14" s="40">
        <v>2276</v>
      </c>
      <c r="E14" s="3" t="s">
        <v>1</v>
      </c>
      <c r="F14" s="5">
        <f>C19</f>
        <v>5212</v>
      </c>
      <c r="G14" t="s">
        <v>41</v>
      </c>
    </row>
    <row r="15" spans="2:33" ht="12.75">
      <c r="B15" s="39">
        <v>2</v>
      </c>
      <c r="C15" s="40">
        <v>2744</v>
      </c>
      <c r="E15" s="3" t="s">
        <v>3</v>
      </c>
      <c r="F15" s="5">
        <v>8</v>
      </c>
      <c r="G15" t="s">
        <v>2</v>
      </c>
      <c r="K15" s="3" t="s">
        <v>13</v>
      </c>
      <c r="L15" s="16">
        <v>25</v>
      </c>
      <c r="M15" s="4" t="s">
        <v>38</v>
      </c>
      <c r="O15" s="3" t="s">
        <v>13</v>
      </c>
      <c r="P15" s="18">
        <f>L15+$L$16</f>
        <v>75</v>
      </c>
      <c r="Q15" s="4" t="s">
        <v>41</v>
      </c>
      <c r="S15" s="3" t="s">
        <v>13</v>
      </c>
      <c r="T15" s="18">
        <f>P15+$L$16</f>
        <v>125</v>
      </c>
      <c r="U15" s="4" t="s">
        <v>41</v>
      </c>
      <c r="W15" s="3" t="s">
        <v>13</v>
      </c>
      <c r="X15" s="18">
        <f>T15+$L$16</f>
        <v>175</v>
      </c>
      <c r="Y15" s="4" t="s">
        <v>41</v>
      </c>
      <c r="AA15" s="3" t="s">
        <v>13</v>
      </c>
      <c r="AB15" s="18">
        <f>X15+$L$16</f>
        <v>225</v>
      </c>
      <c r="AC15" s="4" t="s">
        <v>41</v>
      </c>
      <c r="AE15" s="3" t="s">
        <v>13</v>
      </c>
      <c r="AF15" s="18">
        <f>AB15+$L$16</f>
        <v>275</v>
      </c>
      <c r="AG15" s="11" t="s">
        <v>8</v>
      </c>
    </row>
    <row r="16" spans="2:33" ht="12.75">
      <c r="B16" s="39">
        <v>5</v>
      </c>
      <c r="C16" s="40">
        <v>3430</v>
      </c>
      <c r="K16" s="3" t="s">
        <v>21</v>
      </c>
      <c r="L16" s="16">
        <v>50</v>
      </c>
      <c r="M16" s="4" t="s">
        <v>38</v>
      </c>
      <c r="O16" s="3"/>
      <c r="P16" s="17"/>
      <c r="Q16" s="4" t="s">
        <v>41</v>
      </c>
      <c r="S16" s="3"/>
      <c r="T16" s="17"/>
      <c r="U16" s="4" t="s">
        <v>41</v>
      </c>
      <c r="W16" s="3"/>
      <c r="X16" s="17"/>
      <c r="Y16" s="4" t="s">
        <v>41</v>
      </c>
      <c r="AA16" s="3"/>
      <c r="AB16" s="17"/>
      <c r="AC16" s="4" t="s">
        <v>41</v>
      </c>
      <c r="AE16" s="3"/>
      <c r="AF16" s="17"/>
      <c r="AG16" s="11"/>
    </row>
    <row r="17" spans="2:33" ht="12.75">
      <c r="B17" s="39">
        <v>10</v>
      </c>
      <c r="C17" s="40">
        <v>4006</v>
      </c>
      <c r="E17" s="3" t="s">
        <v>20</v>
      </c>
      <c r="F17" s="5">
        <v>5</v>
      </c>
      <c r="G17" t="s">
        <v>2</v>
      </c>
      <c r="K17" s="3" t="s">
        <v>14</v>
      </c>
      <c r="L17" s="18">
        <f>L15/$L$12</f>
        <v>25</v>
      </c>
      <c r="M17" s="4" t="s">
        <v>41</v>
      </c>
      <c r="O17" s="3" t="s">
        <v>14</v>
      </c>
      <c r="P17" s="18">
        <f>P15/$L$12</f>
        <v>75</v>
      </c>
      <c r="Q17" s="4" t="s">
        <v>41</v>
      </c>
      <c r="S17" s="3" t="s">
        <v>14</v>
      </c>
      <c r="T17" s="18">
        <f>T15/$L$12</f>
        <v>125</v>
      </c>
      <c r="U17" s="4" t="s">
        <v>41</v>
      </c>
      <c r="W17" s="3" t="s">
        <v>14</v>
      </c>
      <c r="X17" s="18">
        <f>X15/$L$12</f>
        <v>175</v>
      </c>
      <c r="Y17" s="4" t="s">
        <v>41</v>
      </c>
      <c r="AA17" s="3" t="s">
        <v>14</v>
      </c>
      <c r="AB17" s="18">
        <f>AB15/$L$12</f>
        <v>225</v>
      </c>
      <c r="AC17" s="4" t="s">
        <v>41</v>
      </c>
      <c r="AE17" s="3" t="s">
        <v>14</v>
      </c>
      <c r="AF17" s="18">
        <f>AF15/$L$12</f>
        <v>275</v>
      </c>
      <c r="AG17" s="11" t="s">
        <v>4</v>
      </c>
    </row>
    <row r="18" spans="2:3" ht="12.75">
      <c r="B18" s="39">
        <v>20</v>
      </c>
      <c r="C18" s="40">
        <v>4606</v>
      </c>
    </row>
    <row r="19" spans="2:3" ht="12.75">
      <c r="B19" s="39">
        <v>50</v>
      </c>
      <c r="C19" s="40">
        <v>5212</v>
      </c>
    </row>
    <row r="20" spans="2:13" ht="13.5" thickBot="1">
      <c r="B20" s="41">
        <v>100</v>
      </c>
      <c r="C20" s="42">
        <v>5734</v>
      </c>
      <c r="L20" s="7"/>
      <c r="M20" s="7"/>
    </row>
    <row r="21" spans="5:33" ht="27">
      <c r="E21" s="8" t="s">
        <v>10</v>
      </c>
      <c r="F21" s="8" t="s">
        <v>11</v>
      </c>
      <c r="G21" s="8" t="s">
        <v>9</v>
      </c>
      <c r="I21" s="8" t="s">
        <v>10</v>
      </c>
      <c r="J21" s="57"/>
      <c r="K21" s="8" t="s">
        <v>9</v>
      </c>
      <c r="L21" s="8" t="s">
        <v>12</v>
      </c>
      <c r="M21" s="8" t="s">
        <v>6</v>
      </c>
      <c r="O21" s="8" t="s">
        <v>9</v>
      </c>
      <c r="P21" s="8" t="s">
        <v>12</v>
      </c>
      <c r="Q21" s="8" t="s">
        <v>6</v>
      </c>
      <c r="S21" s="8" t="s">
        <v>9</v>
      </c>
      <c r="T21" s="8" t="s">
        <v>12</v>
      </c>
      <c r="U21" s="8" t="s">
        <v>6</v>
      </c>
      <c r="W21" s="8" t="s">
        <v>9</v>
      </c>
      <c r="X21" s="8" t="s">
        <v>12</v>
      </c>
      <c r="Y21" s="8" t="s">
        <v>6</v>
      </c>
      <c r="AA21" s="8" t="s">
        <v>9</v>
      </c>
      <c r="AB21" s="8" t="s">
        <v>12</v>
      </c>
      <c r="AC21" s="8" t="s">
        <v>6</v>
      </c>
      <c r="AE21" s="8" t="s">
        <v>9</v>
      </c>
      <c r="AF21" s="8" t="s">
        <v>12</v>
      </c>
      <c r="AG21" s="8" t="s">
        <v>6</v>
      </c>
    </row>
    <row r="22" spans="5:33" ht="12.75">
      <c r="E22" s="4" t="s">
        <v>2</v>
      </c>
      <c r="F22" s="4" t="s">
        <v>41</v>
      </c>
      <c r="G22" s="4" t="s">
        <v>42</v>
      </c>
      <c r="I22" s="4" t="s">
        <v>2</v>
      </c>
      <c r="J22" s="52"/>
      <c r="K22" s="4" t="s">
        <v>42</v>
      </c>
      <c r="L22" s="4" t="s">
        <v>42</v>
      </c>
      <c r="M22" s="4" t="s">
        <v>7</v>
      </c>
      <c r="O22" s="4" t="s">
        <v>5</v>
      </c>
      <c r="P22" s="4" t="s">
        <v>5</v>
      </c>
      <c r="Q22" s="4" t="s">
        <v>7</v>
      </c>
      <c r="S22" s="4" t="s">
        <v>5</v>
      </c>
      <c r="T22" s="4" t="s">
        <v>5</v>
      </c>
      <c r="U22" s="4" t="s">
        <v>7</v>
      </c>
      <c r="W22" s="4" t="s">
        <v>5</v>
      </c>
      <c r="X22" s="4" t="s">
        <v>5</v>
      </c>
      <c r="Y22" s="4" t="s">
        <v>7</v>
      </c>
      <c r="AA22" s="4" t="s">
        <v>5</v>
      </c>
      <c r="AB22" s="4" t="s">
        <v>5</v>
      </c>
      <c r="AC22" s="4" t="s">
        <v>7</v>
      </c>
      <c r="AE22" s="4" t="s">
        <v>5</v>
      </c>
      <c r="AF22" s="4" t="s">
        <v>5</v>
      </c>
      <c r="AG22" s="4" t="s">
        <v>7</v>
      </c>
    </row>
    <row r="23" spans="11:33" ht="12.75">
      <c r="K23" s="4"/>
      <c r="O23" s="4"/>
      <c r="P23" s="4"/>
      <c r="Q23" s="4"/>
      <c r="S23" s="4"/>
      <c r="T23" s="4"/>
      <c r="U23" s="4"/>
      <c r="W23" s="4"/>
      <c r="X23" s="4"/>
      <c r="Y23" s="4"/>
      <c r="AA23" s="4"/>
      <c r="AB23" s="4"/>
      <c r="AC23" s="4"/>
      <c r="AE23" s="4"/>
      <c r="AF23" s="4"/>
      <c r="AG23" s="4"/>
    </row>
    <row r="24" spans="5:33" ht="12.75">
      <c r="E24" s="4">
        <v>0</v>
      </c>
      <c r="F24" s="6">
        <f aca="true" t="shared" si="0" ref="F24:F60">$F$14/($F$15+E24)</f>
        <v>651.5</v>
      </c>
      <c r="G24" s="4">
        <v>0</v>
      </c>
      <c r="I24" s="9">
        <f>'méthode des pluies T=50ans'!E24</f>
        <v>0</v>
      </c>
      <c r="J24" s="52"/>
      <c r="K24" s="6">
        <f aca="true" t="shared" si="1" ref="K24:K61">G24</f>
        <v>0</v>
      </c>
      <c r="L24" s="6">
        <f aca="true" t="shared" si="2" ref="L24:L60">L$17*$I24*60/1000</f>
        <v>0</v>
      </c>
      <c r="M24" s="10">
        <f>IF((K24-L24)&gt;=0,10*(K24-L24)*$L$12,"")</f>
        <v>0</v>
      </c>
      <c r="O24" s="6">
        <f>'méthode des pluies T=50ans'!G24</f>
        <v>0</v>
      </c>
      <c r="P24" s="6">
        <f aca="true" t="shared" si="3" ref="P24:P60">P$17*$I24*60/1000</f>
        <v>0</v>
      </c>
      <c r="Q24" s="10">
        <f>IF((O24-P24)&gt;=0,10*(O24-P24)*$L$12,"")</f>
        <v>0</v>
      </c>
      <c r="S24" s="6">
        <f>'méthode des pluies T=50ans'!G24</f>
        <v>0</v>
      </c>
      <c r="T24" s="6">
        <f aca="true" t="shared" si="4" ref="T24:T60">T$17*$I24*60/1000</f>
        <v>0</v>
      </c>
      <c r="U24" s="10">
        <f>IF((S24-T24)&gt;=0,10*(S24-T24)*$L$12,"")</f>
        <v>0</v>
      </c>
      <c r="W24" s="6">
        <f>'méthode des pluies T=50ans'!G24</f>
        <v>0</v>
      </c>
      <c r="X24" s="6">
        <f aca="true" t="shared" si="5" ref="X24:X60">X$17*$I24*60/1000</f>
        <v>0</v>
      </c>
      <c r="Y24" s="10">
        <f>IF((W24-X24)&gt;=0,10*(W24-X24)*$L$12,"")</f>
        <v>0</v>
      </c>
      <c r="AA24" s="6">
        <f>'méthode des pluies T=50ans'!G24</f>
        <v>0</v>
      </c>
      <c r="AB24" s="6">
        <f aca="true" t="shared" si="6" ref="AB24:AB60">AB$17*$I24*60/1000</f>
        <v>0</v>
      </c>
      <c r="AC24" s="10">
        <f>IF((AA24-AB24)&gt;=0,10*(AA24-AB24)*$L$12,"")</f>
        <v>0</v>
      </c>
      <c r="AE24" s="6">
        <f>'méthode des pluies T=50ans'!G24</f>
        <v>0</v>
      </c>
      <c r="AF24" s="6">
        <f aca="true" t="shared" si="7" ref="AF24:AF60">AF$17*$I24*60/1000</f>
        <v>0</v>
      </c>
      <c r="AG24" s="10">
        <f>IF((AE24-AF24)&gt;=0,10*(AE24-AF24)*$L$12,"")</f>
        <v>0</v>
      </c>
    </row>
    <row r="25" spans="5:33" ht="12.75">
      <c r="E25" s="9">
        <f aca="true" t="shared" si="8" ref="E25:E60">E24+$F$17</f>
        <v>5</v>
      </c>
      <c r="F25" s="6">
        <f t="shared" si="0"/>
        <v>400.9230769230769</v>
      </c>
      <c r="G25" s="6">
        <f aca="true" t="shared" si="9" ref="G25:G60">E25*60*F25/1000</f>
        <v>120.27692307692308</v>
      </c>
      <c r="I25" s="9">
        <f>'méthode des pluies T=50ans'!E25</f>
        <v>5</v>
      </c>
      <c r="J25" s="52"/>
      <c r="K25" s="6">
        <f t="shared" si="1"/>
        <v>120.27692307692308</v>
      </c>
      <c r="L25" s="6">
        <f t="shared" si="2"/>
        <v>7.5</v>
      </c>
      <c r="M25" s="10">
        <f aca="true" t="shared" si="10" ref="M25:M60">IF((K25-L25)&gt;=0,(K25-L25)*$L$12,"")</f>
        <v>112.77692307692308</v>
      </c>
      <c r="O25" s="6">
        <f>'méthode des pluies T=50ans'!G25</f>
        <v>120.27692307692308</v>
      </c>
      <c r="P25" s="6">
        <f t="shared" si="3"/>
        <v>22.5</v>
      </c>
      <c r="Q25" s="10">
        <f aca="true" t="shared" si="11" ref="Q25:Q60">IF((O25-P25)&gt;=0,(O25-P25)*$L$12,"")</f>
        <v>97.77692307692308</v>
      </c>
      <c r="S25" s="6">
        <f>'méthode des pluies T=50ans'!G25</f>
        <v>120.27692307692308</v>
      </c>
      <c r="T25" s="6">
        <f t="shared" si="4"/>
        <v>37.5</v>
      </c>
      <c r="U25" s="10">
        <f aca="true" t="shared" si="12" ref="U25:U60">IF((S25-T25)&gt;=0,(S25-T25)*$L$12,"")</f>
        <v>82.77692307692308</v>
      </c>
      <c r="W25" s="6">
        <f>'méthode des pluies T=50ans'!G25</f>
        <v>120.27692307692308</v>
      </c>
      <c r="X25" s="6">
        <f t="shared" si="5"/>
        <v>52.5</v>
      </c>
      <c r="Y25" s="10">
        <f aca="true" t="shared" si="13" ref="Y25:Y60">IF((W25-X25)&gt;=0,(W25-X25)*$L$12,"")</f>
        <v>67.77692307692308</v>
      </c>
      <c r="AA25" s="6">
        <f>'méthode des pluies T=50ans'!G25</f>
        <v>120.27692307692308</v>
      </c>
      <c r="AB25" s="6">
        <f t="shared" si="6"/>
        <v>67.5</v>
      </c>
      <c r="AC25" s="10">
        <f aca="true" t="shared" si="14" ref="AC25:AC60">IF((AA25-AB25)&gt;=0,(AA25-AB25)*$L$12,"")</f>
        <v>52.77692307692308</v>
      </c>
      <c r="AE25" s="6">
        <f>'méthode des pluies T=50ans'!G25</f>
        <v>120.27692307692308</v>
      </c>
      <c r="AF25" s="6">
        <f t="shared" si="7"/>
        <v>82.5</v>
      </c>
      <c r="AG25" s="10">
        <f aca="true" t="shared" si="15" ref="AG25:AG60">IF((AE25-AF25)&gt;=0,(AE25-AF25)*$L$12,"")</f>
        <v>37.77692307692308</v>
      </c>
    </row>
    <row r="26" spans="5:33" ht="12.75">
      <c r="E26" s="9">
        <f t="shared" si="8"/>
        <v>10</v>
      </c>
      <c r="F26" s="6">
        <f t="shared" si="0"/>
        <v>289.55555555555554</v>
      </c>
      <c r="G26" s="6">
        <f t="shared" si="9"/>
        <v>173.73333333333332</v>
      </c>
      <c r="I26" s="9">
        <f>'méthode des pluies T=50ans'!E26</f>
        <v>10</v>
      </c>
      <c r="J26" s="52"/>
      <c r="K26" s="6">
        <f t="shared" si="1"/>
        <v>173.73333333333332</v>
      </c>
      <c r="L26" s="6">
        <f t="shared" si="2"/>
        <v>15</v>
      </c>
      <c r="M26" s="10">
        <f t="shared" si="10"/>
        <v>158.73333333333332</v>
      </c>
      <c r="O26" s="6">
        <f>'méthode des pluies T=50ans'!G26</f>
        <v>173.73333333333332</v>
      </c>
      <c r="P26" s="6">
        <f t="shared" si="3"/>
        <v>45</v>
      </c>
      <c r="Q26" s="10">
        <f t="shared" si="11"/>
        <v>128.73333333333332</v>
      </c>
      <c r="S26" s="6">
        <f>'méthode des pluies T=50ans'!G26</f>
        <v>173.73333333333332</v>
      </c>
      <c r="T26" s="6">
        <f t="shared" si="4"/>
        <v>75</v>
      </c>
      <c r="U26" s="10">
        <f t="shared" si="12"/>
        <v>98.73333333333332</v>
      </c>
      <c r="W26" s="6">
        <f>'méthode des pluies T=50ans'!G26</f>
        <v>173.73333333333332</v>
      </c>
      <c r="X26" s="6">
        <f t="shared" si="5"/>
        <v>105</v>
      </c>
      <c r="Y26" s="10">
        <f t="shared" si="13"/>
        <v>68.73333333333332</v>
      </c>
      <c r="AA26" s="6">
        <f>'méthode des pluies T=50ans'!G26</f>
        <v>173.73333333333332</v>
      </c>
      <c r="AB26" s="6">
        <f t="shared" si="6"/>
        <v>135</v>
      </c>
      <c r="AC26" s="10">
        <f t="shared" si="14"/>
        <v>38.73333333333332</v>
      </c>
      <c r="AE26" s="6">
        <f>'méthode des pluies T=50ans'!G26</f>
        <v>173.73333333333332</v>
      </c>
      <c r="AF26" s="6">
        <f t="shared" si="7"/>
        <v>165</v>
      </c>
      <c r="AG26" s="10">
        <f t="shared" si="15"/>
        <v>8.73333333333332</v>
      </c>
    </row>
    <row r="27" spans="5:33" ht="12.75">
      <c r="E27" s="9">
        <f t="shared" si="8"/>
        <v>15</v>
      </c>
      <c r="F27" s="6">
        <f t="shared" si="0"/>
        <v>226.6086956521739</v>
      </c>
      <c r="G27" s="6">
        <f t="shared" si="9"/>
        <v>203.94782608695652</v>
      </c>
      <c r="I27" s="9">
        <f>'méthode des pluies T=50ans'!E27</f>
        <v>15</v>
      </c>
      <c r="J27" s="52"/>
      <c r="K27" s="6">
        <f t="shared" si="1"/>
        <v>203.94782608695652</v>
      </c>
      <c r="L27" s="6">
        <f t="shared" si="2"/>
        <v>22.5</v>
      </c>
      <c r="M27" s="10">
        <f t="shared" si="10"/>
        <v>181.44782608695652</v>
      </c>
      <c r="O27" s="6">
        <f>'méthode des pluies T=50ans'!G27</f>
        <v>203.94782608695652</v>
      </c>
      <c r="P27" s="6">
        <f t="shared" si="3"/>
        <v>67.5</v>
      </c>
      <c r="Q27" s="10">
        <f t="shared" si="11"/>
        <v>136.44782608695652</v>
      </c>
      <c r="S27" s="6">
        <f>'méthode des pluies T=50ans'!G27</f>
        <v>203.94782608695652</v>
      </c>
      <c r="T27" s="6">
        <f t="shared" si="4"/>
        <v>112.5</v>
      </c>
      <c r="U27" s="10">
        <f t="shared" si="12"/>
        <v>91.44782608695652</v>
      </c>
      <c r="W27" s="6">
        <f>'méthode des pluies T=50ans'!G27</f>
        <v>203.94782608695652</v>
      </c>
      <c r="X27" s="6">
        <f t="shared" si="5"/>
        <v>157.5</v>
      </c>
      <c r="Y27" s="10">
        <f t="shared" si="13"/>
        <v>46.447826086956525</v>
      </c>
      <c r="AA27" s="6">
        <f>'méthode des pluies T=50ans'!G27</f>
        <v>203.94782608695652</v>
      </c>
      <c r="AB27" s="6">
        <f t="shared" si="6"/>
        <v>202.5</v>
      </c>
      <c r="AC27" s="10">
        <f t="shared" si="14"/>
        <v>1.4478260869565247</v>
      </c>
      <c r="AE27" s="6">
        <f>'méthode des pluies T=50ans'!G27</f>
        <v>203.94782608695652</v>
      </c>
      <c r="AF27" s="6">
        <f t="shared" si="7"/>
        <v>247.5</v>
      </c>
      <c r="AG27" s="10">
        <f t="shared" si="15"/>
      </c>
    </row>
    <row r="28" spans="5:33" ht="12.75">
      <c r="E28" s="9">
        <f t="shared" si="8"/>
        <v>20</v>
      </c>
      <c r="F28" s="6">
        <f t="shared" si="0"/>
        <v>186.14285714285714</v>
      </c>
      <c r="G28" s="6">
        <f t="shared" si="9"/>
        <v>223.37142857142857</v>
      </c>
      <c r="I28" s="9">
        <f>'méthode des pluies T=50ans'!E28</f>
        <v>20</v>
      </c>
      <c r="J28" s="52"/>
      <c r="K28" s="6">
        <f t="shared" si="1"/>
        <v>223.37142857142857</v>
      </c>
      <c r="L28" s="6">
        <f t="shared" si="2"/>
        <v>30</v>
      </c>
      <c r="M28" s="10">
        <f t="shared" si="10"/>
        <v>193.37142857142857</v>
      </c>
      <c r="O28" s="6">
        <f>'méthode des pluies T=50ans'!G28</f>
        <v>223.37142857142857</v>
      </c>
      <c r="P28" s="6">
        <f t="shared" si="3"/>
        <v>90</v>
      </c>
      <c r="Q28" s="10">
        <f t="shared" si="11"/>
        <v>133.37142857142857</v>
      </c>
      <c r="S28" s="6">
        <f>'méthode des pluies T=50ans'!G28</f>
        <v>223.37142857142857</v>
      </c>
      <c r="T28" s="6">
        <f t="shared" si="4"/>
        <v>150</v>
      </c>
      <c r="U28" s="10">
        <f t="shared" si="12"/>
        <v>73.37142857142857</v>
      </c>
      <c r="W28" s="6">
        <f>'méthode des pluies T=50ans'!G28</f>
        <v>223.37142857142857</v>
      </c>
      <c r="X28" s="6">
        <f t="shared" si="5"/>
        <v>210</v>
      </c>
      <c r="Y28" s="10">
        <f t="shared" si="13"/>
        <v>13.371428571428567</v>
      </c>
      <c r="AA28" s="6">
        <f>'méthode des pluies T=50ans'!G28</f>
        <v>223.37142857142857</v>
      </c>
      <c r="AB28" s="6">
        <f t="shared" si="6"/>
        <v>270</v>
      </c>
      <c r="AC28" s="10">
        <f t="shared" si="14"/>
      </c>
      <c r="AE28" s="6">
        <f>'méthode des pluies T=50ans'!G28</f>
        <v>223.37142857142857</v>
      </c>
      <c r="AF28" s="6">
        <f t="shared" si="7"/>
        <v>330</v>
      </c>
      <c r="AG28" s="10">
        <f t="shared" si="15"/>
      </c>
    </row>
    <row r="29" spans="5:33" ht="12.75">
      <c r="E29" s="9">
        <f t="shared" si="8"/>
        <v>25</v>
      </c>
      <c r="F29" s="6">
        <f t="shared" si="0"/>
        <v>157.93939393939394</v>
      </c>
      <c r="G29" s="6">
        <f t="shared" si="9"/>
        <v>236.9090909090909</v>
      </c>
      <c r="I29" s="9">
        <f>'méthode des pluies T=50ans'!E29</f>
        <v>25</v>
      </c>
      <c r="J29" s="52"/>
      <c r="K29" s="6">
        <f t="shared" si="1"/>
        <v>236.9090909090909</v>
      </c>
      <c r="L29" s="6">
        <f t="shared" si="2"/>
        <v>37.5</v>
      </c>
      <c r="M29" s="10">
        <f t="shared" si="10"/>
        <v>199.4090909090909</v>
      </c>
      <c r="O29" s="6">
        <f>'méthode des pluies T=50ans'!G29</f>
        <v>236.9090909090909</v>
      </c>
      <c r="P29" s="6">
        <f t="shared" si="3"/>
        <v>112.5</v>
      </c>
      <c r="Q29" s="10">
        <f t="shared" si="11"/>
        <v>124.4090909090909</v>
      </c>
      <c r="S29" s="6">
        <f>'méthode des pluies T=50ans'!G29</f>
        <v>236.9090909090909</v>
      </c>
      <c r="T29" s="6">
        <f t="shared" si="4"/>
        <v>187.5</v>
      </c>
      <c r="U29" s="10">
        <f t="shared" si="12"/>
        <v>49.40909090909091</v>
      </c>
      <c r="W29" s="6">
        <f>'méthode des pluies T=50ans'!G29</f>
        <v>236.9090909090909</v>
      </c>
      <c r="X29" s="6">
        <f t="shared" si="5"/>
        <v>262.5</v>
      </c>
      <c r="Y29" s="10">
        <f t="shared" si="13"/>
      </c>
      <c r="AA29" s="6">
        <f>'méthode des pluies T=50ans'!G29</f>
        <v>236.9090909090909</v>
      </c>
      <c r="AB29" s="6">
        <f t="shared" si="6"/>
        <v>337.5</v>
      </c>
      <c r="AC29" s="10">
        <f t="shared" si="14"/>
      </c>
      <c r="AE29" s="6">
        <f>'méthode des pluies T=50ans'!G29</f>
        <v>236.9090909090909</v>
      </c>
      <c r="AF29" s="6">
        <f t="shared" si="7"/>
        <v>412.5</v>
      </c>
      <c r="AG29" s="10">
        <f t="shared" si="15"/>
      </c>
    </row>
    <row r="30" spans="5:33" ht="12.75">
      <c r="E30" s="9">
        <f t="shared" si="8"/>
        <v>30</v>
      </c>
      <c r="F30" s="6">
        <f t="shared" si="0"/>
        <v>137.1578947368421</v>
      </c>
      <c r="G30" s="6">
        <f t="shared" si="9"/>
        <v>246.8842105263158</v>
      </c>
      <c r="I30" s="9">
        <f>'méthode des pluies T=50ans'!E30</f>
        <v>30</v>
      </c>
      <c r="J30" s="52"/>
      <c r="K30" s="6">
        <f t="shared" si="1"/>
        <v>246.8842105263158</v>
      </c>
      <c r="L30" s="6">
        <f t="shared" si="2"/>
        <v>45</v>
      </c>
      <c r="M30" s="10">
        <f t="shared" si="10"/>
        <v>201.8842105263158</v>
      </c>
      <c r="O30" s="6">
        <f>'méthode des pluies T=50ans'!G30</f>
        <v>246.8842105263158</v>
      </c>
      <c r="P30" s="6">
        <f t="shared" si="3"/>
        <v>135</v>
      </c>
      <c r="Q30" s="10">
        <f t="shared" si="11"/>
        <v>111.8842105263158</v>
      </c>
      <c r="S30" s="6">
        <f>'méthode des pluies T=50ans'!G30</f>
        <v>246.8842105263158</v>
      </c>
      <c r="T30" s="6">
        <f t="shared" si="4"/>
        <v>225</v>
      </c>
      <c r="U30" s="10">
        <f t="shared" si="12"/>
        <v>21.884210526315798</v>
      </c>
      <c r="W30" s="6">
        <f>'méthode des pluies T=50ans'!G30</f>
        <v>246.8842105263158</v>
      </c>
      <c r="X30" s="6">
        <f t="shared" si="5"/>
        <v>315</v>
      </c>
      <c r="Y30" s="10">
        <f t="shared" si="13"/>
      </c>
      <c r="AA30" s="6">
        <f>'méthode des pluies T=50ans'!G30</f>
        <v>246.8842105263158</v>
      </c>
      <c r="AB30" s="6">
        <f t="shared" si="6"/>
        <v>405</v>
      </c>
      <c r="AC30" s="10">
        <f t="shared" si="14"/>
      </c>
      <c r="AE30" s="6">
        <f>'méthode des pluies T=50ans'!G30</f>
        <v>246.8842105263158</v>
      </c>
      <c r="AF30" s="6">
        <f t="shared" si="7"/>
        <v>495</v>
      </c>
      <c r="AG30" s="10">
        <f t="shared" si="15"/>
      </c>
    </row>
    <row r="31" spans="5:33" ht="12.75">
      <c r="E31" s="9">
        <f t="shared" si="8"/>
        <v>35</v>
      </c>
      <c r="F31" s="6">
        <f t="shared" si="0"/>
        <v>121.20930232558139</v>
      </c>
      <c r="G31" s="6">
        <f t="shared" si="9"/>
        <v>254.5395348837209</v>
      </c>
      <c r="I31" s="9">
        <f>'méthode des pluies T=50ans'!E31</f>
        <v>35</v>
      </c>
      <c r="J31" s="52"/>
      <c r="K31" s="6">
        <f t="shared" si="1"/>
        <v>254.5395348837209</v>
      </c>
      <c r="L31" s="6">
        <f t="shared" si="2"/>
        <v>52.5</v>
      </c>
      <c r="M31" s="10">
        <f t="shared" si="10"/>
        <v>202.0395348837209</v>
      </c>
      <c r="O31" s="6">
        <f>'méthode des pluies T=50ans'!G31</f>
        <v>254.5395348837209</v>
      </c>
      <c r="P31" s="6">
        <f t="shared" si="3"/>
        <v>157.5</v>
      </c>
      <c r="Q31" s="10">
        <f t="shared" si="11"/>
        <v>97.0395348837209</v>
      </c>
      <c r="S31" s="6">
        <f>'méthode des pluies T=50ans'!G31</f>
        <v>254.5395348837209</v>
      </c>
      <c r="T31" s="6">
        <f t="shared" si="4"/>
        <v>262.5</v>
      </c>
      <c r="U31" s="10">
        <f t="shared" si="12"/>
      </c>
      <c r="W31" s="6">
        <f>'méthode des pluies T=50ans'!G31</f>
        <v>254.5395348837209</v>
      </c>
      <c r="X31" s="6">
        <f t="shared" si="5"/>
        <v>367.5</v>
      </c>
      <c r="Y31" s="10">
        <f t="shared" si="13"/>
      </c>
      <c r="AA31" s="6">
        <f>'méthode des pluies T=50ans'!G31</f>
        <v>254.5395348837209</v>
      </c>
      <c r="AB31" s="6">
        <f t="shared" si="6"/>
        <v>472.5</v>
      </c>
      <c r="AC31" s="10">
        <f t="shared" si="14"/>
      </c>
      <c r="AE31" s="6">
        <f>'méthode des pluies T=50ans'!G31</f>
        <v>254.5395348837209</v>
      </c>
      <c r="AF31" s="6">
        <f t="shared" si="7"/>
        <v>577.5</v>
      </c>
      <c r="AG31" s="10">
        <f t="shared" si="15"/>
      </c>
    </row>
    <row r="32" spans="5:33" ht="12.75">
      <c r="E32" s="9">
        <f t="shared" si="8"/>
        <v>40</v>
      </c>
      <c r="F32" s="6">
        <f t="shared" si="0"/>
        <v>108.58333333333333</v>
      </c>
      <c r="G32" s="6">
        <f t="shared" si="9"/>
        <v>260.6</v>
      </c>
      <c r="I32" s="9">
        <f>'méthode des pluies T=50ans'!E32</f>
        <v>40</v>
      </c>
      <c r="J32" s="52"/>
      <c r="K32" s="6">
        <f t="shared" si="1"/>
        <v>260.6</v>
      </c>
      <c r="L32" s="6">
        <f t="shared" si="2"/>
        <v>60</v>
      </c>
      <c r="M32" s="10">
        <f t="shared" si="10"/>
        <v>200.60000000000002</v>
      </c>
      <c r="O32" s="6">
        <f>'méthode des pluies T=50ans'!G32</f>
        <v>260.6</v>
      </c>
      <c r="P32" s="6">
        <f t="shared" si="3"/>
        <v>180</v>
      </c>
      <c r="Q32" s="10">
        <f t="shared" si="11"/>
        <v>80.60000000000002</v>
      </c>
      <c r="S32" s="6">
        <f>'méthode des pluies T=50ans'!G32</f>
        <v>260.6</v>
      </c>
      <c r="T32" s="6">
        <f t="shared" si="4"/>
        <v>300</v>
      </c>
      <c r="U32" s="10">
        <f t="shared" si="12"/>
      </c>
      <c r="W32" s="6">
        <f>'méthode des pluies T=50ans'!G32</f>
        <v>260.6</v>
      </c>
      <c r="X32" s="6">
        <f t="shared" si="5"/>
        <v>420</v>
      </c>
      <c r="Y32" s="10">
        <f t="shared" si="13"/>
      </c>
      <c r="AA32" s="6">
        <f>'méthode des pluies T=50ans'!G32</f>
        <v>260.6</v>
      </c>
      <c r="AB32" s="6">
        <f t="shared" si="6"/>
        <v>540</v>
      </c>
      <c r="AC32" s="10">
        <f t="shared" si="14"/>
      </c>
      <c r="AE32" s="6">
        <f>'méthode des pluies T=50ans'!G32</f>
        <v>260.6</v>
      </c>
      <c r="AF32" s="6">
        <f t="shared" si="7"/>
        <v>660</v>
      </c>
      <c r="AG32" s="10">
        <f t="shared" si="15"/>
      </c>
    </row>
    <row r="33" spans="5:33" ht="12.75">
      <c r="E33" s="9">
        <f t="shared" si="8"/>
        <v>45</v>
      </c>
      <c r="F33" s="6">
        <f t="shared" si="0"/>
        <v>98.33962264150944</v>
      </c>
      <c r="G33" s="6">
        <f t="shared" si="9"/>
        <v>265.5169811320755</v>
      </c>
      <c r="I33" s="9">
        <f>'méthode des pluies T=50ans'!E33</f>
        <v>45</v>
      </c>
      <c r="J33" s="52"/>
      <c r="K33" s="6">
        <f t="shared" si="1"/>
        <v>265.5169811320755</v>
      </c>
      <c r="L33" s="6">
        <f t="shared" si="2"/>
        <v>67.5</v>
      </c>
      <c r="M33" s="10">
        <f t="shared" si="10"/>
        <v>198.0169811320755</v>
      </c>
      <c r="O33" s="6">
        <f>'méthode des pluies T=50ans'!G33</f>
        <v>265.5169811320755</v>
      </c>
      <c r="P33" s="6">
        <f t="shared" si="3"/>
        <v>202.5</v>
      </c>
      <c r="Q33" s="10">
        <f t="shared" si="11"/>
        <v>63.0169811320755</v>
      </c>
      <c r="S33" s="6">
        <f>'méthode des pluies T=50ans'!G33</f>
        <v>265.5169811320755</v>
      </c>
      <c r="T33" s="6">
        <f t="shared" si="4"/>
        <v>337.5</v>
      </c>
      <c r="U33" s="10">
        <f t="shared" si="12"/>
      </c>
      <c r="W33" s="6">
        <f>'méthode des pluies T=50ans'!G33</f>
        <v>265.5169811320755</v>
      </c>
      <c r="X33" s="6">
        <f t="shared" si="5"/>
        <v>472.5</v>
      </c>
      <c r="Y33" s="10">
        <f t="shared" si="13"/>
      </c>
      <c r="AA33" s="6">
        <f>'méthode des pluies T=50ans'!G33</f>
        <v>265.5169811320755</v>
      </c>
      <c r="AB33" s="6">
        <f t="shared" si="6"/>
        <v>607.5</v>
      </c>
      <c r="AC33" s="10">
        <f t="shared" si="14"/>
      </c>
      <c r="AE33" s="6">
        <f>'méthode des pluies T=50ans'!G33</f>
        <v>265.5169811320755</v>
      </c>
      <c r="AF33" s="6">
        <f t="shared" si="7"/>
        <v>742.5</v>
      </c>
      <c r="AG33" s="10">
        <f t="shared" si="15"/>
      </c>
    </row>
    <row r="34" spans="5:33" ht="12.75">
      <c r="E34" s="9">
        <f t="shared" si="8"/>
        <v>50</v>
      </c>
      <c r="F34" s="6">
        <f t="shared" si="0"/>
        <v>89.86206896551724</v>
      </c>
      <c r="G34" s="6">
        <f t="shared" si="9"/>
        <v>269.5862068965517</v>
      </c>
      <c r="I34" s="9">
        <f>'méthode des pluies T=50ans'!E34</f>
        <v>50</v>
      </c>
      <c r="J34" s="52"/>
      <c r="K34" s="6">
        <f t="shared" si="1"/>
        <v>269.5862068965517</v>
      </c>
      <c r="L34" s="6">
        <f t="shared" si="2"/>
        <v>75</v>
      </c>
      <c r="M34" s="10">
        <f t="shared" si="10"/>
        <v>194.5862068965517</v>
      </c>
      <c r="O34" s="6">
        <f>'méthode des pluies T=50ans'!G34</f>
        <v>269.5862068965517</v>
      </c>
      <c r="P34" s="6">
        <f t="shared" si="3"/>
        <v>225</v>
      </c>
      <c r="Q34" s="10">
        <f t="shared" si="11"/>
        <v>44.58620689655169</v>
      </c>
      <c r="S34" s="6">
        <f>'méthode des pluies T=50ans'!G34</f>
        <v>269.5862068965517</v>
      </c>
      <c r="T34" s="6">
        <f t="shared" si="4"/>
        <v>375</v>
      </c>
      <c r="U34" s="10">
        <f t="shared" si="12"/>
      </c>
      <c r="W34" s="6">
        <f>'méthode des pluies T=50ans'!G34</f>
        <v>269.5862068965517</v>
      </c>
      <c r="X34" s="6">
        <f t="shared" si="5"/>
        <v>525</v>
      </c>
      <c r="Y34" s="10">
        <f t="shared" si="13"/>
      </c>
      <c r="AA34" s="6">
        <f>'méthode des pluies T=50ans'!G34</f>
        <v>269.5862068965517</v>
      </c>
      <c r="AB34" s="6">
        <f t="shared" si="6"/>
        <v>675</v>
      </c>
      <c r="AC34" s="10">
        <f t="shared" si="14"/>
      </c>
      <c r="AE34" s="6">
        <f>'méthode des pluies T=50ans'!G34</f>
        <v>269.5862068965517</v>
      </c>
      <c r="AF34" s="6">
        <f t="shared" si="7"/>
        <v>825</v>
      </c>
      <c r="AG34" s="10">
        <f t="shared" si="15"/>
      </c>
    </row>
    <row r="35" spans="5:33" ht="12.75">
      <c r="E35" s="9">
        <f t="shared" si="8"/>
        <v>55</v>
      </c>
      <c r="F35" s="6">
        <f t="shared" si="0"/>
        <v>82.73015873015873</v>
      </c>
      <c r="G35" s="6">
        <f t="shared" si="9"/>
        <v>273.00952380952384</v>
      </c>
      <c r="I35" s="9">
        <f>'méthode des pluies T=50ans'!E35</f>
        <v>55</v>
      </c>
      <c r="J35" s="52"/>
      <c r="K35" s="6">
        <f t="shared" si="1"/>
        <v>273.00952380952384</v>
      </c>
      <c r="L35" s="6">
        <f t="shared" si="2"/>
        <v>82.5</v>
      </c>
      <c r="M35" s="10">
        <f t="shared" si="10"/>
        <v>190.50952380952384</v>
      </c>
      <c r="O35" s="6">
        <f>'méthode des pluies T=50ans'!G35</f>
        <v>273.00952380952384</v>
      </c>
      <c r="P35" s="6">
        <f t="shared" si="3"/>
        <v>247.5</v>
      </c>
      <c r="Q35" s="10">
        <f t="shared" si="11"/>
        <v>25.50952380952384</v>
      </c>
      <c r="S35" s="6">
        <f>'méthode des pluies T=50ans'!G35</f>
        <v>273.00952380952384</v>
      </c>
      <c r="T35" s="6">
        <f t="shared" si="4"/>
        <v>412.5</v>
      </c>
      <c r="U35" s="10">
        <f t="shared" si="12"/>
      </c>
      <c r="W35" s="6">
        <f>'méthode des pluies T=50ans'!G35</f>
        <v>273.00952380952384</v>
      </c>
      <c r="X35" s="6">
        <f t="shared" si="5"/>
        <v>577.5</v>
      </c>
      <c r="Y35" s="10">
        <f t="shared" si="13"/>
      </c>
      <c r="AA35" s="6">
        <f>'méthode des pluies T=50ans'!G35</f>
        <v>273.00952380952384</v>
      </c>
      <c r="AB35" s="6">
        <f t="shared" si="6"/>
        <v>742.5</v>
      </c>
      <c r="AC35" s="10">
        <f t="shared" si="14"/>
      </c>
      <c r="AE35" s="6">
        <f>'méthode des pluies T=50ans'!G35</f>
        <v>273.00952380952384</v>
      </c>
      <c r="AF35" s="6">
        <f t="shared" si="7"/>
        <v>907.5</v>
      </c>
      <c r="AG35" s="10">
        <f t="shared" si="15"/>
      </c>
    </row>
    <row r="36" spans="5:33" ht="12.75">
      <c r="E36" s="9">
        <f t="shared" si="8"/>
        <v>60</v>
      </c>
      <c r="F36" s="6">
        <f t="shared" si="0"/>
        <v>76.6470588235294</v>
      </c>
      <c r="G36" s="6">
        <f t="shared" si="9"/>
        <v>275.92941176470583</v>
      </c>
      <c r="I36" s="9">
        <f>'méthode des pluies T=50ans'!E36</f>
        <v>60</v>
      </c>
      <c r="J36" s="52"/>
      <c r="K36" s="6">
        <f t="shared" si="1"/>
        <v>275.92941176470583</v>
      </c>
      <c r="L36" s="6">
        <f t="shared" si="2"/>
        <v>90</v>
      </c>
      <c r="M36" s="10">
        <f t="shared" si="10"/>
        <v>185.92941176470583</v>
      </c>
      <c r="O36" s="6">
        <f>'méthode des pluies T=50ans'!G36</f>
        <v>275.92941176470583</v>
      </c>
      <c r="P36" s="6">
        <f t="shared" si="3"/>
        <v>270</v>
      </c>
      <c r="Q36" s="10">
        <f t="shared" si="11"/>
        <v>5.929411764705833</v>
      </c>
      <c r="S36" s="6">
        <f>'méthode des pluies T=50ans'!G36</f>
        <v>275.92941176470583</v>
      </c>
      <c r="T36" s="6">
        <f t="shared" si="4"/>
        <v>450</v>
      </c>
      <c r="U36" s="10">
        <f t="shared" si="12"/>
      </c>
      <c r="W36" s="6">
        <f>'méthode des pluies T=50ans'!G36</f>
        <v>275.92941176470583</v>
      </c>
      <c r="X36" s="6">
        <f t="shared" si="5"/>
        <v>630</v>
      </c>
      <c r="Y36" s="10">
        <f t="shared" si="13"/>
      </c>
      <c r="AA36" s="6">
        <f>'méthode des pluies T=50ans'!G36</f>
        <v>275.92941176470583</v>
      </c>
      <c r="AB36" s="6">
        <f t="shared" si="6"/>
        <v>810</v>
      </c>
      <c r="AC36" s="10">
        <f t="shared" si="14"/>
      </c>
      <c r="AE36" s="6">
        <f>'méthode des pluies T=50ans'!G36</f>
        <v>275.92941176470583</v>
      </c>
      <c r="AF36" s="6">
        <f t="shared" si="7"/>
        <v>990</v>
      </c>
      <c r="AG36" s="10">
        <f t="shared" si="15"/>
      </c>
    </row>
    <row r="37" spans="5:33" ht="12.75">
      <c r="E37" s="9">
        <f t="shared" si="8"/>
        <v>65</v>
      </c>
      <c r="F37" s="6">
        <f t="shared" si="0"/>
        <v>71.3972602739726</v>
      </c>
      <c r="G37" s="6">
        <f t="shared" si="9"/>
        <v>278.4493150684932</v>
      </c>
      <c r="I37" s="9">
        <f>'méthode des pluies T=50ans'!E37</f>
        <v>65</v>
      </c>
      <c r="J37" s="52"/>
      <c r="K37" s="6">
        <f t="shared" si="1"/>
        <v>278.4493150684932</v>
      </c>
      <c r="L37" s="6">
        <f t="shared" si="2"/>
        <v>97.5</v>
      </c>
      <c r="M37" s="10">
        <f t="shared" si="10"/>
        <v>180.9493150684932</v>
      </c>
      <c r="O37" s="6">
        <f>'méthode des pluies T=50ans'!G37</f>
        <v>278.4493150684932</v>
      </c>
      <c r="P37" s="6">
        <f t="shared" si="3"/>
        <v>292.5</v>
      </c>
      <c r="Q37" s="10">
        <f t="shared" si="11"/>
      </c>
      <c r="S37" s="6">
        <f>'méthode des pluies T=50ans'!G37</f>
        <v>278.4493150684932</v>
      </c>
      <c r="T37" s="6">
        <f t="shared" si="4"/>
        <v>487.5</v>
      </c>
      <c r="U37" s="10">
        <f t="shared" si="12"/>
      </c>
      <c r="W37" s="6">
        <f>'méthode des pluies T=50ans'!G37</f>
        <v>278.4493150684932</v>
      </c>
      <c r="X37" s="6">
        <f t="shared" si="5"/>
        <v>682.5</v>
      </c>
      <c r="Y37" s="10">
        <f t="shared" si="13"/>
      </c>
      <c r="AA37" s="6">
        <f>'méthode des pluies T=50ans'!G37</f>
        <v>278.4493150684932</v>
      </c>
      <c r="AB37" s="6">
        <f t="shared" si="6"/>
        <v>877.5</v>
      </c>
      <c r="AC37" s="10">
        <f t="shared" si="14"/>
      </c>
      <c r="AE37" s="6">
        <f>'méthode des pluies T=50ans'!G37</f>
        <v>278.4493150684932</v>
      </c>
      <c r="AF37" s="6">
        <f t="shared" si="7"/>
        <v>1072.5</v>
      </c>
      <c r="AG37" s="10">
        <f t="shared" si="15"/>
      </c>
    </row>
    <row r="38" spans="5:33" ht="12.75">
      <c r="E38" s="9">
        <f t="shared" si="8"/>
        <v>70</v>
      </c>
      <c r="F38" s="6">
        <f t="shared" si="0"/>
        <v>66.82051282051282</v>
      </c>
      <c r="G38" s="6">
        <f t="shared" si="9"/>
        <v>280.6461538461538</v>
      </c>
      <c r="I38" s="9">
        <f>'méthode des pluies T=50ans'!E38</f>
        <v>70</v>
      </c>
      <c r="J38" s="52"/>
      <c r="K38" s="6">
        <f t="shared" si="1"/>
        <v>280.6461538461538</v>
      </c>
      <c r="L38" s="6">
        <f t="shared" si="2"/>
        <v>105</v>
      </c>
      <c r="M38" s="10">
        <f t="shared" si="10"/>
        <v>175.64615384615382</v>
      </c>
      <c r="O38" s="6">
        <f>'méthode des pluies T=50ans'!G38</f>
        <v>280.6461538461538</v>
      </c>
      <c r="P38" s="6">
        <f t="shared" si="3"/>
        <v>315</v>
      </c>
      <c r="Q38" s="10">
        <f t="shared" si="11"/>
      </c>
      <c r="S38" s="6">
        <f>'méthode des pluies T=50ans'!G38</f>
        <v>280.6461538461538</v>
      </c>
      <c r="T38" s="6">
        <f t="shared" si="4"/>
        <v>525</v>
      </c>
      <c r="U38" s="10">
        <f t="shared" si="12"/>
      </c>
      <c r="W38" s="6">
        <f>'méthode des pluies T=50ans'!G38</f>
        <v>280.6461538461538</v>
      </c>
      <c r="X38" s="6">
        <f t="shared" si="5"/>
        <v>735</v>
      </c>
      <c r="Y38" s="10">
        <f t="shared" si="13"/>
      </c>
      <c r="AA38" s="6">
        <f>'méthode des pluies T=50ans'!G38</f>
        <v>280.6461538461538</v>
      </c>
      <c r="AB38" s="6">
        <f t="shared" si="6"/>
        <v>945</v>
      </c>
      <c r="AC38" s="10">
        <f t="shared" si="14"/>
      </c>
      <c r="AE38" s="6">
        <f>'méthode des pluies T=50ans'!G38</f>
        <v>280.6461538461538</v>
      </c>
      <c r="AF38" s="6">
        <f t="shared" si="7"/>
        <v>1155</v>
      </c>
      <c r="AG38" s="10">
        <f t="shared" si="15"/>
      </c>
    </row>
    <row r="39" spans="5:33" ht="12.75">
      <c r="E39" s="9">
        <f t="shared" si="8"/>
        <v>75</v>
      </c>
      <c r="F39" s="6">
        <f t="shared" si="0"/>
        <v>62.795180722891565</v>
      </c>
      <c r="G39" s="6">
        <f t="shared" si="9"/>
        <v>282.578313253012</v>
      </c>
      <c r="I39" s="9">
        <f>'méthode des pluies T=50ans'!E39</f>
        <v>75</v>
      </c>
      <c r="J39" s="52"/>
      <c r="K39" s="6">
        <f t="shared" si="1"/>
        <v>282.578313253012</v>
      </c>
      <c r="L39" s="6">
        <f t="shared" si="2"/>
        <v>112.5</v>
      </c>
      <c r="M39" s="10">
        <f t="shared" si="10"/>
        <v>170.07831325301203</v>
      </c>
      <c r="O39" s="6">
        <f>'méthode des pluies T=50ans'!G39</f>
        <v>282.578313253012</v>
      </c>
      <c r="P39" s="6">
        <f t="shared" si="3"/>
        <v>337.5</v>
      </c>
      <c r="Q39" s="10">
        <f t="shared" si="11"/>
      </c>
      <c r="S39" s="6">
        <f>'méthode des pluies T=50ans'!G39</f>
        <v>282.578313253012</v>
      </c>
      <c r="T39" s="6">
        <f t="shared" si="4"/>
        <v>562.5</v>
      </c>
      <c r="U39" s="10">
        <f t="shared" si="12"/>
      </c>
      <c r="W39" s="6">
        <f>'méthode des pluies T=50ans'!G39</f>
        <v>282.578313253012</v>
      </c>
      <c r="X39" s="6">
        <f t="shared" si="5"/>
        <v>787.5</v>
      </c>
      <c r="Y39" s="10">
        <f t="shared" si="13"/>
      </c>
      <c r="AA39" s="6">
        <f>'méthode des pluies T=50ans'!G39</f>
        <v>282.578313253012</v>
      </c>
      <c r="AB39" s="6">
        <f t="shared" si="6"/>
        <v>1012.5</v>
      </c>
      <c r="AC39" s="10">
        <f t="shared" si="14"/>
      </c>
      <c r="AE39" s="6">
        <f>'méthode des pluies T=50ans'!G39</f>
        <v>282.578313253012</v>
      </c>
      <c r="AF39" s="6">
        <f t="shared" si="7"/>
        <v>1237.5</v>
      </c>
      <c r="AG39" s="10">
        <f t="shared" si="15"/>
      </c>
    </row>
    <row r="40" spans="5:33" ht="12.75">
      <c r="E40" s="9">
        <f t="shared" si="8"/>
        <v>80</v>
      </c>
      <c r="F40" s="6">
        <f t="shared" si="0"/>
        <v>59.22727272727273</v>
      </c>
      <c r="G40" s="6">
        <f t="shared" si="9"/>
        <v>284.29090909090905</v>
      </c>
      <c r="I40" s="9">
        <f>'méthode des pluies T=50ans'!E40</f>
        <v>80</v>
      </c>
      <c r="J40" s="52"/>
      <c r="K40" s="6">
        <f t="shared" si="1"/>
        <v>284.29090909090905</v>
      </c>
      <c r="L40" s="6">
        <f t="shared" si="2"/>
        <v>120</v>
      </c>
      <c r="M40" s="10">
        <f t="shared" si="10"/>
        <v>164.29090909090905</v>
      </c>
      <c r="O40" s="6">
        <f>'méthode des pluies T=50ans'!G40</f>
        <v>284.29090909090905</v>
      </c>
      <c r="P40" s="6">
        <f t="shared" si="3"/>
        <v>360</v>
      </c>
      <c r="Q40" s="10">
        <f t="shared" si="11"/>
      </c>
      <c r="S40" s="6">
        <f>'méthode des pluies T=50ans'!G40</f>
        <v>284.29090909090905</v>
      </c>
      <c r="T40" s="6">
        <f t="shared" si="4"/>
        <v>600</v>
      </c>
      <c r="U40" s="10">
        <f t="shared" si="12"/>
      </c>
      <c r="W40" s="6">
        <f>'méthode des pluies T=50ans'!G40</f>
        <v>284.29090909090905</v>
      </c>
      <c r="X40" s="6">
        <f t="shared" si="5"/>
        <v>840</v>
      </c>
      <c r="Y40" s="10">
        <f t="shared" si="13"/>
      </c>
      <c r="AA40" s="6">
        <f>'méthode des pluies T=50ans'!G40</f>
        <v>284.29090909090905</v>
      </c>
      <c r="AB40" s="6">
        <f t="shared" si="6"/>
        <v>1080</v>
      </c>
      <c r="AC40" s="10">
        <f t="shared" si="14"/>
      </c>
      <c r="AE40" s="6">
        <f>'méthode des pluies T=50ans'!G40</f>
        <v>284.29090909090905</v>
      </c>
      <c r="AF40" s="6">
        <f t="shared" si="7"/>
        <v>1320</v>
      </c>
      <c r="AG40" s="10">
        <f t="shared" si="15"/>
      </c>
    </row>
    <row r="41" spans="5:33" ht="12.75">
      <c r="E41" s="9">
        <f t="shared" si="8"/>
        <v>85</v>
      </c>
      <c r="F41" s="6">
        <f t="shared" si="0"/>
        <v>56.043010752688176</v>
      </c>
      <c r="G41" s="6">
        <f t="shared" si="9"/>
        <v>285.81935483870967</v>
      </c>
      <c r="I41" s="9">
        <f>'méthode des pluies T=50ans'!E41</f>
        <v>85</v>
      </c>
      <c r="J41" s="52"/>
      <c r="K41" s="6">
        <f t="shared" si="1"/>
        <v>285.81935483870967</v>
      </c>
      <c r="L41" s="6">
        <f t="shared" si="2"/>
        <v>127.5</v>
      </c>
      <c r="M41" s="10">
        <f t="shared" si="10"/>
        <v>158.31935483870967</v>
      </c>
      <c r="O41" s="6">
        <f>'méthode des pluies T=50ans'!G41</f>
        <v>285.81935483870967</v>
      </c>
      <c r="P41" s="6">
        <f t="shared" si="3"/>
        <v>382.5</v>
      </c>
      <c r="Q41" s="10">
        <f t="shared" si="11"/>
      </c>
      <c r="S41" s="6">
        <f>'méthode des pluies T=50ans'!G41</f>
        <v>285.81935483870967</v>
      </c>
      <c r="T41" s="6">
        <f t="shared" si="4"/>
        <v>637.5</v>
      </c>
      <c r="U41" s="10">
        <f t="shared" si="12"/>
      </c>
      <c r="W41" s="6">
        <f>'méthode des pluies T=50ans'!G41</f>
        <v>285.81935483870967</v>
      </c>
      <c r="X41" s="6">
        <f t="shared" si="5"/>
        <v>892.5</v>
      </c>
      <c r="Y41" s="10">
        <f t="shared" si="13"/>
      </c>
      <c r="AA41" s="6">
        <f>'méthode des pluies T=50ans'!G41</f>
        <v>285.81935483870967</v>
      </c>
      <c r="AB41" s="6">
        <f t="shared" si="6"/>
        <v>1147.5</v>
      </c>
      <c r="AC41" s="10">
        <f t="shared" si="14"/>
      </c>
      <c r="AE41" s="6">
        <f>'méthode des pluies T=50ans'!G41</f>
        <v>285.81935483870967</v>
      </c>
      <c r="AF41" s="6">
        <f t="shared" si="7"/>
        <v>1402.5</v>
      </c>
      <c r="AG41" s="10">
        <f t="shared" si="15"/>
      </c>
    </row>
    <row r="42" spans="5:33" ht="12.75">
      <c r="E42" s="9">
        <f t="shared" si="8"/>
        <v>90</v>
      </c>
      <c r="F42" s="6">
        <f t="shared" si="0"/>
        <v>53.183673469387756</v>
      </c>
      <c r="G42" s="6">
        <f t="shared" si="9"/>
        <v>287.1918367346939</v>
      </c>
      <c r="I42" s="9">
        <f>'méthode des pluies T=50ans'!E42</f>
        <v>90</v>
      </c>
      <c r="J42" s="52"/>
      <c r="K42" s="6">
        <f t="shared" si="1"/>
        <v>287.1918367346939</v>
      </c>
      <c r="L42" s="6">
        <f t="shared" si="2"/>
        <v>135</v>
      </c>
      <c r="M42" s="10">
        <f t="shared" si="10"/>
        <v>152.19183673469388</v>
      </c>
      <c r="O42" s="6">
        <f>'méthode des pluies T=50ans'!G42</f>
        <v>287.1918367346939</v>
      </c>
      <c r="P42" s="6">
        <f t="shared" si="3"/>
        <v>405</v>
      </c>
      <c r="Q42" s="10">
        <f t="shared" si="11"/>
      </c>
      <c r="S42" s="6">
        <f>'méthode des pluies T=50ans'!G42</f>
        <v>287.1918367346939</v>
      </c>
      <c r="T42" s="6">
        <f t="shared" si="4"/>
        <v>675</v>
      </c>
      <c r="U42" s="10">
        <f t="shared" si="12"/>
      </c>
      <c r="W42" s="6">
        <f>'méthode des pluies T=50ans'!G42</f>
        <v>287.1918367346939</v>
      </c>
      <c r="X42" s="6">
        <f t="shared" si="5"/>
        <v>945</v>
      </c>
      <c r="Y42" s="10">
        <f t="shared" si="13"/>
      </c>
      <c r="AA42" s="6">
        <f>'méthode des pluies T=50ans'!G42</f>
        <v>287.1918367346939</v>
      </c>
      <c r="AB42" s="6">
        <f t="shared" si="6"/>
        <v>1215</v>
      </c>
      <c r="AC42" s="10">
        <f t="shared" si="14"/>
      </c>
      <c r="AE42" s="6">
        <f>'méthode des pluies T=50ans'!G42</f>
        <v>287.1918367346939</v>
      </c>
      <c r="AF42" s="6">
        <f t="shared" si="7"/>
        <v>1485</v>
      </c>
      <c r="AG42" s="10">
        <f t="shared" si="15"/>
      </c>
    </row>
    <row r="43" spans="5:33" ht="12.75">
      <c r="E43" s="9">
        <f t="shared" si="8"/>
        <v>95</v>
      </c>
      <c r="F43" s="6">
        <f t="shared" si="0"/>
        <v>50.601941747572816</v>
      </c>
      <c r="G43" s="6">
        <f t="shared" si="9"/>
        <v>288.431067961165</v>
      </c>
      <c r="I43" s="9">
        <f>'méthode des pluies T=50ans'!E43</f>
        <v>95</v>
      </c>
      <c r="J43" s="52"/>
      <c r="K43" s="6">
        <f t="shared" si="1"/>
        <v>288.431067961165</v>
      </c>
      <c r="L43" s="6">
        <f t="shared" si="2"/>
        <v>142.5</v>
      </c>
      <c r="M43" s="10">
        <f t="shared" si="10"/>
        <v>145.931067961165</v>
      </c>
      <c r="O43" s="6">
        <f>'méthode des pluies T=50ans'!G43</f>
        <v>288.431067961165</v>
      </c>
      <c r="P43" s="6">
        <f t="shared" si="3"/>
        <v>427.5</v>
      </c>
      <c r="Q43" s="10">
        <f t="shared" si="11"/>
      </c>
      <c r="S43" s="6">
        <f>'méthode des pluies T=50ans'!G43</f>
        <v>288.431067961165</v>
      </c>
      <c r="T43" s="6">
        <f t="shared" si="4"/>
        <v>712.5</v>
      </c>
      <c r="U43" s="10">
        <f t="shared" si="12"/>
      </c>
      <c r="W43" s="6">
        <f>'méthode des pluies T=50ans'!G43</f>
        <v>288.431067961165</v>
      </c>
      <c r="X43" s="6">
        <f t="shared" si="5"/>
        <v>997.5</v>
      </c>
      <c r="Y43" s="10">
        <f t="shared" si="13"/>
      </c>
      <c r="AA43" s="6">
        <f>'méthode des pluies T=50ans'!G43</f>
        <v>288.431067961165</v>
      </c>
      <c r="AB43" s="6">
        <f t="shared" si="6"/>
        <v>1282.5</v>
      </c>
      <c r="AC43" s="10">
        <f t="shared" si="14"/>
      </c>
      <c r="AE43" s="6">
        <f>'méthode des pluies T=50ans'!G43</f>
        <v>288.431067961165</v>
      </c>
      <c r="AF43" s="6">
        <f t="shared" si="7"/>
        <v>1567.5</v>
      </c>
      <c r="AG43" s="10">
        <f t="shared" si="15"/>
      </c>
    </row>
    <row r="44" spans="5:33" ht="12.75">
      <c r="E44" s="9">
        <f t="shared" si="8"/>
        <v>100</v>
      </c>
      <c r="F44" s="6">
        <f t="shared" si="0"/>
        <v>48.25925925925926</v>
      </c>
      <c r="G44" s="6">
        <f t="shared" si="9"/>
        <v>289.55555555555554</v>
      </c>
      <c r="I44" s="9">
        <f>'méthode des pluies T=50ans'!E44</f>
        <v>100</v>
      </c>
      <c r="J44" s="52"/>
      <c r="K44" s="6">
        <f t="shared" si="1"/>
        <v>289.55555555555554</v>
      </c>
      <c r="L44" s="6">
        <f t="shared" si="2"/>
        <v>150</v>
      </c>
      <c r="M44" s="10">
        <f t="shared" si="10"/>
        <v>139.55555555555554</v>
      </c>
      <c r="O44" s="6">
        <f>'méthode des pluies T=50ans'!G44</f>
        <v>289.55555555555554</v>
      </c>
      <c r="P44" s="6">
        <f t="shared" si="3"/>
        <v>450</v>
      </c>
      <c r="Q44" s="10">
        <f t="shared" si="11"/>
      </c>
      <c r="S44" s="6">
        <f>'méthode des pluies T=50ans'!G44</f>
        <v>289.55555555555554</v>
      </c>
      <c r="T44" s="6">
        <f t="shared" si="4"/>
        <v>750</v>
      </c>
      <c r="U44" s="10">
        <f t="shared" si="12"/>
      </c>
      <c r="W44" s="6">
        <f>'méthode des pluies T=50ans'!G44</f>
        <v>289.55555555555554</v>
      </c>
      <c r="X44" s="6">
        <f t="shared" si="5"/>
        <v>1050</v>
      </c>
      <c r="Y44" s="10">
        <f t="shared" si="13"/>
      </c>
      <c r="AA44" s="6">
        <f>'méthode des pluies T=50ans'!G44</f>
        <v>289.55555555555554</v>
      </c>
      <c r="AB44" s="6">
        <f t="shared" si="6"/>
        <v>1350</v>
      </c>
      <c r="AC44" s="10">
        <f t="shared" si="14"/>
      </c>
      <c r="AE44" s="6">
        <f>'méthode des pluies T=50ans'!G44</f>
        <v>289.55555555555554</v>
      </c>
      <c r="AF44" s="6">
        <f t="shared" si="7"/>
        <v>1650</v>
      </c>
      <c r="AG44" s="10">
        <f t="shared" si="15"/>
      </c>
    </row>
    <row r="45" spans="5:33" ht="12.75">
      <c r="E45" s="9">
        <f t="shared" si="8"/>
        <v>105</v>
      </c>
      <c r="F45" s="6">
        <f t="shared" si="0"/>
        <v>46.123893805309734</v>
      </c>
      <c r="G45" s="6">
        <f t="shared" si="9"/>
        <v>290.58053097345135</v>
      </c>
      <c r="I45" s="9">
        <f>'méthode des pluies T=50ans'!E45</f>
        <v>105</v>
      </c>
      <c r="J45" s="52"/>
      <c r="K45" s="6">
        <f t="shared" si="1"/>
        <v>290.58053097345135</v>
      </c>
      <c r="L45" s="6">
        <f t="shared" si="2"/>
        <v>157.5</v>
      </c>
      <c r="M45" s="10">
        <f t="shared" si="10"/>
        <v>133.08053097345135</v>
      </c>
      <c r="O45" s="6">
        <f>'méthode des pluies T=50ans'!G45</f>
        <v>290.58053097345135</v>
      </c>
      <c r="P45" s="6">
        <f t="shared" si="3"/>
        <v>472.5</v>
      </c>
      <c r="Q45" s="10">
        <f t="shared" si="11"/>
      </c>
      <c r="S45" s="6">
        <f>'méthode des pluies T=50ans'!G45</f>
        <v>290.58053097345135</v>
      </c>
      <c r="T45" s="6">
        <f t="shared" si="4"/>
        <v>787.5</v>
      </c>
      <c r="U45" s="10">
        <f t="shared" si="12"/>
      </c>
      <c r="W45" s="6">
        <f>'méthode des pluies T=50ans'!G45</f>
        <v>290.58053097345135</v>
      </c>
      <c r="X45" s="6">
        <f t="shared" si="5"/>
        <v>1102.5</v>
      </c>
      <c r="Y45" s="10">
        <f t="shared" si="13"/>
      </c>
      <c r="AA45" s="6">
        <f>'méthode des pluies T=50ans'!G45</f>
        <v>290.58053097345135</v>
      </c>
      <c r="AB45" s="6">
        <f t="shared" si="6"/>
        <v>1417.5</v>
      </c>
      <c r="AC45" s="10">
        <f t="shared" si="14"/>
      </c>
      <c r="AE45" s="6">
        <f>'méthode des pluies T=50ans'!G45</f>
        <v>290.58053097345135</v>
      </c>
      <c r="AF45" s="6">
        <f t="shared" si="7"/>
        <v>1732.5</v>
      </c>
      <c r="AG45" s="10">
        <f t="shared" si="15"/>
      </c>
    </row>
    <row r="46" spans="5:33" ht="12.75">
      <c r="E46" s="9">
        <f t="shared" si="8"/>
        <v>110</v>
      </c>
      <c r="F46" s="6">
        <f t="shared" si="0"/>
        <v>44.16949152542373</v>
      </c>
      <c r="G46" s="6">
        <f t="shared" si="9"/>
        <v>291.51864406779663</v>
      </c>
      <c r="I46" s="9">
        <f>'méthode des pluies T=50ans'!E46</f>
        <v>110</v>
      </c>
      <c r="J46" s="52"/>
      <c r="K46" s="6">
        <f t="shared" si="1"/>
        <v>291.51864406779663</v>
      </c>
      <c r="L46" s="6">
        <f t="shared" si="2"/>
        <v>165</v>
      </c>
      <c r="M46" s="10">
        <f t="shared" si="10"/>
        <v>126.51864406779663</v>
      </c>
      <c r="O46" s="6">
        <f>'méthode des pluies T=50ans'!G46</f>
        <v>291.51864406779663</v>
      </c>
      <c r="P46" s="6">
        <f t="shared" si="3"/>
        <v>495</v>
      </c>
      <c r="Q46" s="10">
        <f t="shared" si="11"/>
      </c>
      <c r="S46" s="6">
        <f>'méthode des pluies T=50ans'!G46</f>
        <v>291.51864406779663</v>
      </c>
      <c r="T46" s="6">
        <f t="shared" si="4"/>
        <v>825</v>
      </c>
      <c r="U46" s="10">
        <f t="shared" si="12"/>
      </c>
      <c r="W46" s="6">
        <f>'méthode des pluies T=50ans'!G46</f>
        <v>291.51864406779663</v>
      </c>
      <c r="X46" s="6">
        <f t="shared" si="5"/>
        <v>1155</v>
      </c>
      <c r="Y46" s="10">
        <f t="shared" si="13"/>
      </c>
      <c r="AA46" s="6">
        <f>'méthode des pluies T=50ans'!G46</f>
        <v>291.51864406779663</v>
      </c>
      <c r="AB46" s="6">
        <f t="shared" si="6"/>
        <v>1485</v>
      </c>
      <c r="AC46" s="10">
        <f t="shared" si="14"/>
      </c>
      <c r="AE46" s="6">
        <f>'méthode des pluies T=50ans'!G46</f>
        <v>291.51864406779663</v>
      </c>
      <c r="AF46" s="6">
        <f t="shared" si="7"/>
        <v>1815</v>
      </c>
      <c r="AG46" s="10">
        <f t="shared" si="15"/>
      </c>
    </row>
    <row r="47" spans="5:33" ht="12.75">
      <c r="E47" s="9">
        <f t="shared" si="8"/>
        <v>115</v>
      </c>
      <c r="F47" s="6">
        <f t="shared" si="0"/>
        <v>42.3739837398374</v>
      </c>
      <c r="G47" s="6">
        <f t="shared" si="9"/>
        <v>292.38048780487804</v>
      </c>
      <c r="I47" s="9">
        <f>'méthode des pluies T=50ans'!E47</f>
        <v>115</v>
      </c>
      <c r="J47" s="52"/>
      <c r="K47" s="6">
        <f t="shared" si="1"/>
        <v>292.38048780487804</v>
      </c>
      <c r="L47" s="6">
        <f t="shared" si="2"/>
        <v>172.5</v>
      </c>
      <c r="M47" s="10">
        <f t="shared" si="10"/>
        <v>119.88048780487804</v>
      </c>
      <c r="O47" s="6">
        <f>'méthode des pluies T=50ans'!G47</f>
        <v>292.38048780487804</v>
      </c>
      <c r="P47" s="6">
        <f t="shared" si="3"/>
        <v>517.5</v>
      </c>
      <c r="Q47" s="10">
        <f t="shared" si="11"/>
      </c>
      <c r="S47" s="6">
        <f>'méthode des pluies T=50ans'!G47</f>
        <v>292.38048780487804</v>
      </c>
      <c r="T47" s="6">
        <f t="shared" si="4"/>
        <v>862.5</v>
      </c>
      <c r="U47" s="10">
        <f t="shared" si="12"/>
      </c>
      <c r="W47" s="6">
        <f>'méthode des pluies T=50ans'!G47</f>
        <v>292.38048780487804</v>
      </c>
      <c r="X47" s="6">
        <f t="shared" si="5"/>
        <v>1207.5</v>
      </c>
      <c r="Y47" s="10">
        <f t="shared" si="13"/>
      </c>
      <c r="AA47" s="6">
        <f>'méthode des pluies T=50ans'!G47</f>
        <v>292.38048780487804</v>
      </c>
      <c r="AB47" s="6">
        <f t="shared" si="6"/>
        <v>1552.5</v>
      </c>
      <c r="AC47" s="10">
        <f t="shared" si="14"/>
      </c>
      <c r="AE47" s="6">
        <f>'méthode des pluies T=50ans'!G47</f>
        <v>292.38048780487804</v>
      </c>
      <c r="AF47" s="6">
        <f t="shared" si="7"/>
        <v>1897.5</v>
      </c>
      <c r="AG47" s="10">
        <f t="shared" si="15"/>
      </c>
    </row>
    <row r="48" spans="5:33" ht="12.75">
      <c r="E48" s="9">
        <f t="shared" si="8"/>
        <v>120</v>
      </c>
      <c r="F48" s="6">
        <f t="shared" si="0"/>
        <v>40.71875</v>
      </c>
      <c r="G48" s="6">
        <f t="shared" si="9"/>
        <v>293.175</v>
      </c>
      <c r="I48" s="9">
        <f>'méthode des pluies T=50ans'!E48</f>
        <v>120</v>
      </c>
      <c r="J48" s="52"/>
      <c r="K48" s="6">
        <f t="shared" si="1"/>
        <v>293.175</v>
      </c>
      <c r="L48" s="6">
        <f t="shared" si="2"/>
        <v>180</v>
      </c>
      <c r="M48" s="10">
        <f t="shared" si="10"/>
        <v>113.17500000000001</v>
      </c>
      <c r="O48" s="6">
        <f>'méthode des pluies T=50ans'!G48</f>
        <v>293.175</v>
      </c>
      <c r="P48" s="6">
        <f t="shared" si="3"/>
        <v>540</v>
      </c>
      <c r="Q48" s="10">
        <f t="shared" si="11"/>
      </c>
      <c r="S48" s="6">
        <f>'méthode des pluies T=50ans'!G48</f>
        <v>293.175</v>
      </c>
      <c r="T48" s="6">
        <f t="shared" si="4"/>
        <v>900</v>
      </c>
      <c r="U48" s="10">
        <f t="shared" si="12"/>
      </c>
      <c r="W48" s="6">
        <f>'méthode des pluies T=50ans'!G48</f>
        <v>293.175</v>
      </c>
      <c r="X48" s="6">
        <f t="shared" si="5"/>
        <v>1260</v>
      </c>
      <c r="Y48" s="10">
        <f t="shared" si="13"/>
      </c>
      <c r="AA48" s="6">
        <f>'méthode des pluies T=50ans'!G48</f>
        <v>293.175</v>
      </c>
      <c r="AB48" s="6">
        <f t="shared" si="6"/>
        <v>1620</v>
      </c>
      <c r="AC48" s="10">
        <f t="shared" si="14"/>
      </c>
      <c r="AE48" s="6">
        <f>'méthode des pluies T=50ans'!G48</f>
        <v>293.175</v>
      </c>
      <c r="AF48" s="6">
        <f t="shared" si="7"/>
        <v>1980</v>
      </c>
      <c r="AG48" s="10">
        <f t="shared" si="15"/>
      </c>
    </row>
    <row r="49" spans="5:33" ht="12.75">
      <c r="E49" s="9">
        <f t="shared" si="8"/>
        <v>125</v>
      </c>
      <c r="F49" s="6">
        <f t="shared" si="0"/>
        <v>39.18796992481203</v>
      </c>
      <c r="G49" s="6">
        <f t="shared" si="9"/>
        <v>293.9097744360902</v>
      </c>
      <c r="I49" s="9">
        <f>'méthode des pluies T=50ans'!E49</f>
        <v>125</v>
      </c>
      <c r="J49" s="52"/>
      <c r="K49" s="6">
        <f t="shared" si="1"/>
        <v>293.9097744360902</v>
      </c>
      <c r="L49" s="6">
        <f t="shared" si="2"/>
        <v>187.5</v>
      </c>
      <c r="M49" s="10">
        <f t="shared" si="10"/>
        <v>106.40977443609017</v>
      </c>
      <c r="O49" s="6">
        <f>'méthode des pluies T=50ans'!G49</f>
        <v>293.9097744360902</v>
      </c>
      <c r="P49" s="6">
        <f t="shared" si="3"/>
        <v>562.5</v>
      </c>
      <c r="Q49" s="10">
        <f t="shared" si="11"/>
      </c>
      <c r="S49" s="6">
        <f>'méthode des pluies T=50ans'!G49</f>
        <v>293.9097744360902</v>
      </c>
      <c r="T49" s="6">
        <f t="shared" si="4"/>
        <v>937.5</v>
      </c>
      <c r="U49" s="10">
        <f t="shared" si="12"/>
      </c>
      <c r="W49" s="6">
        <f>'méthode des pluies T=50ans'!G49</f>
        <v>293.9097744360902</v>
      </c>
      <c r="X49" s="6">
        <f t="shared" si="5"/>
        <v>1312.5</v>
      </c>
      <c r="Y49" s="10">
        <f t="shared" si="13"/>
      </c>
      <c r="AA49" s="6">
        <f>'méthode des pluies T=50ans'!G49</f>
        <v>293.9097744360902</v>
      </c>
      <c r="AB49" s="6">
        <f t="shared" si="6"/>
        <v>1687.5</v>
      </c>
      <c r="AC49" s="10">
        <f t="shared" si="14"/>
      </c>
      <c r="AE49" s="6">
        <f>'méthode des pluies T=50ans'!G49</f>
        <v>293.9097744360902</v>
      </c>
      <c r="AF49" s="6">
        <f t="shared" si="7"/>
        <v>2062.5</v>
      </c>
      <c r="AG49" s="10">
        <f t="shared" si="15"/>
      </c>
    </row>
    <row r="50" spans="5:33" ht="12.75">
      <c r="E50" s="9">
        <f t="shared" si="8"/>
        <v>130</v>
      </c>
      <c r="F50" s="6">
        <f t="shared" si="0"/>
        <v>37.768115942028984</v>
      </c>
      <c r="G50" s="6">
        <f t="shared" si="9"/>
        <v>294.59130434782605</v>
      </c>
      <c r="I50" s="9">
        <f>'méthode des pluies T=50ans'!E50</f>
        <v>130</v>
      </c>
      <c r="J50" s="52"/>
      <c r="K50" s="6">
        <f t="shared" si="1"/>
        <v>294.59130434782605</v>
      </c>
      <c r="L50" s="6">
        <f t="shared" si="2"/>
        <v>195</v>
      </c>
      <c r="M50" s="10">
        <f t="shared" si="10"/>
        <v>99.59130434782605</v>
      </c>
      <c r="O50" s="6">
        <f>'méthode des pluies T=50ans'!G50</f>
        <v>294.59130434782605</v>
      </c>
      <c r="P50" s="6">
        <f t="shared" si="3"/>
        <v>585</v>
      </c>
      <c r="Q50" s="10">
        <f t="shared" si="11"/>
      </c>
      <c r="S50" s="6">
        <f>'méthode des pluies T=50ans'!G50</f>
        <v>294.59130434782605</v>
      </c>
      <c r="T50" s="6">
        <f t="shared" si="4"/>
        <v>975</v>
      </c>
      <c r="U50" s="10">
        <f t="shared" si="12"/>
      </c>
      <c r="W50" s="6">
        <f>'méthode des pluies T=50ans'!G50</f>
        <v>294.59130434782605</v>
      </c>
      <c r="X50" s="6">
        <f t="shared" si="5"/>
        <v>1365</v>
      </c>
      <c r="Y50" s="10">
        <f t="shared" si="13"/>
      </c>
      <c r="AA50" s="6">
        <f>'méthode des pluies T=50ans'!G50</f>
        <v>294.59130434782605</v>
      </c>
      <c r="AB50" s="6">
        <f t="shared" si="6"/>
        <v>1755</v>
      </c>
      <c r="AC50" s="10">
        <f t="shared" si="14"/>
      </c>
      <c r="AE50" s="6">
        <f>'méthode des pluies T=50ans'!G50</f>
        <v>294.59130434782605</v>
      </c>
      <c r="AF50" s="6">
        <f t="shared" si="7"/>
        <v>2145</v>
      </c>
      <c r="AG50" s="10">
        <f t="shared" si="15"/>
      </c>
    </row>
    <row r="51" spans="5:33" ht="12.75">
      <c r="E51" s="9">
        <f t="shared" si="8"/>
        <v>135</v>
      </c>
      <c r="F51" s="6">
        <f t="shared" si="0"/>
        <v>36.44755244755245</v>
      </c>
      <c r="G51" s="6">
        <f t="shared" si="9"/>
        <v>295.2251748251748</v>
      </c>
      <c r="I51" s="9">
        <f>'méthode des pluies T=50ans'!E51</f>
        <v>135</v>
      </c>
      <c r="J51" s="52"/>
      <c r="K51" s="6">
        <f t="shared" si="1"/>
        <v>295.2251748251748</v>
      </c>
      <c r="L51" s="6">
        <f t="shared" si="2"/>
        <v>202.5</v>
      </c>
      <c r="M51" s="10">
        <f t="shared" si="10"/>
        <v>92.7251748251748</v>
      </c>
      <c r="O51" s="6">
        <f>'méthode des pluies T=50ans'!G51</f>
        <v>295.2251748251748</v>
      </c>
      <c r="P51" s="6">
        <f t="shared" si="3"/>
        <v>607.5</v>
      </c>
      <c r="Q51" s="10">
        <f t="shared" si="11"/>
      </c>
      <c r="S51" s="6">
        <f>'méthode des pluies T=50ans'!G51</f>
        <v>295.2251748251748</v>
      </c>
      <c r="T51" s="6">
        <f t="shared" si="4"/>
        <v>1012.5</v>
      </c>
      <c r="U51" s="10">
        <f t="shared" si="12"/>
      </c>
      <c r="W51" s="6">
        <f>'méthode des pluies T=50ans'!G51</f>
        <v>295.2251748251748</v>
      </c>
      <c r="X51" s="6">
        <f t="shared" si="5"/>
        <v>1417.5</v>
      </c>
      <c r="Y51" s="10">
        <f t="shared" si="13"/>
      </c>
      <c r="AA51" s="6">
        <f>'méthode des pluies T=50ans'!G51</f>
        <v>295.2251748251748</v>
      </c>
      <c r="AB51" s="6">
        <f t="shared" si="6"/>
        <v>1822.5</v>
      </c>
      <c r="AC51" s="10">
        <f t="shared" si="14"/>
      </c>
      <c r="AE51" s="6">
        <f>'méthode des pluies T=50ans'!G51</f>
        <v>295.2251748251748</v>
      </c>
      <c r="AF51" s="6">
        <f t="shared" si="7"/>
        <v>2227.5</v>
      </c>
      <c r="AG51" s="10">
        <f t="shared" si="15"/>
      </c>
    </row>
    <row r="52" spans="5:33" ht="12.75">
      <c r="E52" s="9">
        <f t="shared" si="8"/>
        <v>140</v>
      </c>
      <c r="F52" s="6">
        <f t="shared" si="0"/>
        <v>35.21621621621622</v>
      </c>
      <c r="G52" s="6">
        <f t="shared" si="9"/>
        <v>295.8162162162162</v>
      </c>
      <c r="I52" s="9">
        <f>'méthode des pluies T=50ans'!E52</f>
        <v>140</v>
      </c>
      <c r="J52" s="52"/>
      <c r="K52" s="6">
        <f t="shared" si="1"/>
        <v>295.8162162162162</v>
      </c>
      <c r="L52" s="6">
        <f t="shared" si="2"/>
        <v>210</v>
      </c>
      <c r="M52" s="10">
        <f t="shared" si="10"/>
        <v>85.81621621621622</v>
      </c>
      <c r="O52" s="6">
        <f>'méthode des pluies T=50ans'!G52</f>
        <v>295.8162162162162</v>
      </c>
      <c r="P52" s="6">
        <f t="shared" si="3"/>
        <v>630</v>
      </c>
      <c r="Q52" s="10">
        <f t="shared" si="11"/>
      </c>
      <c r="S52" s="6">
        <f>'méthode des pluies T=50ans'!G52</f>
        <v>295.8162162162162</v>
      </c>
      <c r="T52" s="6">
        <f t="shared" si="4"/>
        <v>1050</v>
      </c>
      <c r="U52" s="10">
        <f t="shared" si="12"/>
      </c>
      <c r="W52" s="6">
        <f>'méthode des pluies T=50ans'!G52</f>
        <v>295.8162162162162</v>
      </c>
      <c r="X52" s="6">
        <f t="shared" si="5"/>
        <v>1470</v>
      </c>
      <c r="Y52" s="10">
        <f t="shared" si="13"/>
      </c>
      <c r="AA52" s="6">
        <f>'méthode des pluies T=50ans'!G52</f>
        <v>295.8162162162162</v>
      </c>
      <c r="AB52" s="6">
        <f t="shared" si="6"/>
        <v>1890</v>
      </c>
      <c r="AC52" s="10">
        <f t="shared" si="14"/>
      </c>
      <c r="AE52" s="6">
        <f>'méthode des pluies T=50ans'!G52</f>
        <v>295.8162162162162</v>
      </c>
      <c r="AF52" s="6">
        <f t="shared" si="7"/>
        <v>2310</v>
      </c>
      <c r="AG52" s="10">
        <f t="shared" si="15"/>
      </c>
    </row>
    <row r="53" spans="5:33" ht="12.75">
      <c r="E53" s="9">
        <f t="shared" si="8"/>
        <v>145</v>
      </c>
      <c r="F53" s="6">
        <f t="shared" si="0"/>
        <v>34.06535947712418</v>
      </c>
      <c r="G53" s="6">
        <f t="shared" si="9"/>
        <v>296.36862745098034</v>
      </c>
      <c r="I53" s="9">
        <f>'méthode des pluies T=50ans'!E53</f>
        <v>145</v>
      </c>
      <c r="J53" s="52"/>
      <c r="K53" s="6">
        <f t="shared" si="1"/>
        <v>296.36862745098034</v>
      </c>
      <c r="L53" s="6">
        <f t="shared" si="2"/>
        <v>217.5</v>
      </c>
      <c r="M53" s="10">
        <f t="shared" si="10"/>
        <v>78.86862745098034</v>
      </c>
      <c r="O53" s="6">
        <f>'méthode des pluies T=50ans'!G53</f>
        <v>296.36862745098034</v>
      </c>
      <c r="P53" s="6">
        <f t="shared" si="3"/>
        <v>652.5</v>
      </c>
      <c r="Q53" s="10">
        <f t="shared" si="11"/>
      </c>
      <c r="S53" s="6">
        <f>'méthode des pluies T=50ans'!G53</f>
        <v>296.36862745098034</v>
      </c>
      <c r="T53" s="6">
        <f t="shared" si="4"/>
        <v>1087.5</v>
      </c>
      <c r="U53" s="10">
        <f t="shared" si="12"/>
      </c>
      <c r="W53" s="6">
        <f>'méthode des pluies T=50ans'!G53</f>
        <v>296.36862745098034</v>
      </c>
      <c r="X53" s="6">
        <f t="shared" si="5"/>
        <v>1522.5</v>
      </c>
      <c r="Y53" s="10">
        <f t="shared" si="13"/>
      </c>
      <c r="AA53" s="6">
        <f>'méthode des pluies T=50ans'!G53</f>
        <v>296.36862745098034</v>
      </c>
      <c r="AB53" s="6">
        <f t="shared" si="6"/>
        <v>1957.5</v>
      </c>
      <c r="AC53" s="10">
        <f t="shared" si="14"/>
      </c>
      <c r="AE53" s="6">
        <f>'méthode des pluies T=50ans'!G53</f>
        <v>296.36862745098034</v>
      </c>
      <c r="AF53" s="6">
        <f t="shared" si="7"/>
        <v>2392.5</v>
      </c>
      <c r="AG53" s="10">
        <f t="shared" si="15"/>
      </c>
    </row>
    <row r="54" spans="5:33" ht="12.75">
      <c r="E54" s="9">
        <f t="shared" si="8"/>
        <v>150</v>
      </c>
      <c r="F54" s="6">
        <f t="shared" si="0"/>
        <v>32.9873417721519</v>
      </c>
      <c r="G54" s="6">
        <f t="shared" si="9"/>
        <v>296.88607594936707</v>
      </c>
      <c r="I54" s="9">
        <f>'méthode des pluies T=50ans'!E54</f>
        <v>150</v>
      </c>
      <c r="J54" s="52"/>
      <c r="K54" s="6">
        <f t="shared" si="1"/>
        <v>296.88607594936707</v>
      </c>
      <c r="L54" s="6">
        <f t="shared" si="2"/>
        <v>225</v>
      </c>
      <c r="M54" s="10">
        <f t="shared" si="10"/>
        <v>71.88607594936707</v>
      </c>
      <c r="O54" s="6">
        <f>'méthode des pluies T=50ans'!G54</f>
        <v>296.88607594936707</v>
      </c>
      <c r="P54" s="6">
        <f t="shared" si="3"/>
        <v>675</v>
      </c>
      <c r="Q54" s="10">
        <f t="shared" si="11"/>
      </c>
      <c r="S54" s="6">
        <f>'méthode des pluies T=50ans'!G54</f>
        <v>296.88607594936707</v>
      </c>
      <c r="T54" s="6">
        <f t="shared" si="4"/>
        <v>1125</v>
      </c>
      <c r="U54" s="10">
        <f t="shared" si="12"/>
      </c>
      <c r="W54" s="6">
        <f>'méthode des pluies T=50ans'!G54</f>
        <v>296.88607594936707</v>
      </c>
      <c r="X54" s="6">
        <f t="shared" si="5"/>
        <v>1575</v>
      </c>
      <c r="Y54" s="10">
        <f t="shared" si="13"/>
      </c>
      <c r="AA54" s="6">
        <f>'méthode des pluies T=50ans'!G54</f>
        <v>296.88607594936707</v>
      </c>
      <c r="AB54" s="6">
        <f t="shared" si="6"/>
        <v>2025</v>
      </c>
      <c r="AC54" s="10">
        <f t="shared" si="14"/>
      </c>
      <c r="AE54" s="6">
        <f>'méthode des pluies T=50ans'!G54</f>
        <v>296.88607594936707</v>
      </c>
      <c r="AF54" s="6">
        <f t="shared" si="7"/>
        <v>2475</v>
      </c>
      <c r="AG54" s="10">
        <f t="shared" si="15"/>
      </c>
    </row>
    <row r="55" spans="5:33" ht="12.75">
      <c r="E55" s="9">
        <f t="shared" si="8"/>
        <v>155</v>
      </c>
      <c r="F55" s="6">
        <f t="shared" si="0"/>
        <v>31.975460122699385</v>
      </c>
      <c r="G55" s="6">
        <f t="shared" si="9"/>
        <v>297.37177914110424</v>
      </c>
      <c r="I55" s="9">
        <f>'méthode des pluies T=50ans'!E55</f>
        <v>155</v>
      </c>
      <c r="J55" s="52"/>
      <c r="K55" s="6">
        <f t="shared" si="1"/>
        <v>297.37177914110424</v>
      </c>
      <c r="L55" s="6">
        <f t="shared" si="2"/>
        <v>232.5</v>
      </c>
      <c r="M55" s="10">
        <f t="shared" si="10"/>
        <v>64.87177914110424</v>
      </c>
      <c r="O55" s="6">
        <f>'méthode des pluies T=50ans'!G55</f>
        <v>297.37177914110424</v>
      </c>
      <c r="P55" s="6">
        <f t="shared" si="3"/>
        <v>697.5</v>
      </c>
      <c r="Q55" s="10">
        <f t="shared" si="11"/>
      </c>
      <c r="S55" s="6">
        <f>'méthode des pluies T=50ans'!G55</f>
        <v>297.37177914110424</v>
      </c>
      <c r="T55" s="6">
        <f t="shared" si="4"/>
        <v>1162.5</v>
      </c>
      <c r="U55" s="10">
        <f t="shared" si="12"/>
      </c>
      <c r="W55" s="6">
        <f>'méthode des pluies T=50ans'!G55</f>
        <v>297.37177914110424</v>
      </c>
      <c r="X55" s="6">
        <f t="shared" si="5"/>
        <v>1627.5</v>
      </c>
      <c r="Y55" s="10">
        <f t="shared" si="13"/>
      </c>
      <c r="AA55" s="6">
        <f>'méthode des pluies T=50ans'!G55</f>
        <v>297.37177914110424</v>
      </c>
      <c r="AB55" s="6">
        <f t="shared" si="6"/>
        <v>2092.5</v>
      </c>
      <c r="AC55" s="10">
        <f t="shared" si="14"/>
      </c>
      <c r="AE55" s="6">
        <f>'méthode des pluies T=50ans'!G55</f>
        <v>297.37177914110424</v>
      </c>
      <c r="AF55" s="6">
        <f t="shared" si="7"/>
        <v>2557.5</v>
      </c>
      <c r="AG55" s="10">
        <f t="shared" si="15"/>
      </c>
    </row>
    <row r="56" spans="5:33" ht="12.75">
      <c r="E56" s="9">
        <f t="shared" si="8"/>
        <v>160</v>
      </c>
      <c r="F56" s="6">
        <f t="shared" si="0"/>
        <v>31.023809523809526</v>
      </c>
      <c r="G56" s="6">
        <f t="shared" si="9"/>
        <v>297.8285714285714</v>
      </c>
      <c r="I56" s="9">
        <f>'méthode des pluies T=50ans'!E56</f>
        <v>160</v>
      </c>
      <c r="J56" s="52"/>
      <c r="K56" s="6">
        <f t="shared" si="1"/>
        <v>297.8285714285714</v>
      </c>
      <c r="L56" s="6">
        <f t="shared" si="2"/>
        <v>240</v>
      </c>
      <c r="M56" s="10">
        <f t="shared" si="10"/>
        <v>57.82857142857142</v>
      </c>
      <c r="O56" s="6">
        <f>'méthode des pluies T=50ans'!G56</f>
        <v>297.8285714285714</v>
      </c>
      <c r="P56" s="6">
        <f t="shared" si="3"/>
        <v>720</v>
      </c>
      <c r="Q56" s="10">
        <f t="shared" si="11"/>
      </c>
      <c r="S56" s="6">
        <f>'méthode des pluies T=50ans'!G56</f>
        <v>297.8285714285714</v>
      </c>
      <c r="T56" s="6">
        <f t="shared" si="4"/>
        <v>1200</v>
      </c>
      <c r="U56" s="10">
        <f t="shared" si="12"/>
      </c>
      <c r="W56" s="6">
        <f>'méthode des pluies T=50ans'!G56</f>
        <v>297.8285714285714</v>
      </c>
      <c r="X56" s="6">
        <f t="shared" si="5"/>
        <v>1680</v>
      </c>
      <c r="Y56" s="10">
        <f t="shared" si="13"/>
      </c>
      <c r="AA56" s="6">
        <f>'méthode des pluies T=50ans'!G56</f>
        <v>297.8285714285714</v>
      </c>
      <c r="AB56" s="6">
        <f t="shared" si="6"/>
        <v>2160</v>
      </c>
      <c r="AC56" s="10">
        <f t="shared" si="14"/>
      </c>
      <c r="AE56" s="6">
        <f>'méthode des pluies T=50ans'!G56</f>
        <v>297.8285714285714</v>
      </c>
      <c r="AF56" s="6">
        <f t="shared" si="7"/>
        <v>2640</v>
      </c>
      <c r="AG56" s="10">
        <f t="shared" si="15"/>
      </c>
    </row>
    <row r="57" spans="5:33" ht="12.75">
      <c r="E57" s="9">
        <f t="shared" si="8"/>
        <v>165</v>
      </c>
      <c r="F57" s="6">
        <f t="shared" si="0"/>
        <v>30.127167630057805</v>
      </c>
      <c r="G57" s="6">
        <f t="shared" si="9"/>
        <v>298.2589595375723</v>
      </c>
      <c r="I57" s="9">
        <f>'méthode des pluies T=50ans'!E57</f>
        <v>165</v>
      </c>
      <c r="J57" s="52"/>
      <c r="K57" s="6">
        <f t="shared" si="1"/>
        <v>298.2589595375723</v>
      </c>
      <c r="L57" s="6">
        <f t="shared" si="2"/>
        <v>247.5</v>
      </c>
      <c r="M57" s="10">
        <f t="shared" si="10"/>
        <v>50.75895953757231</v>
      </c>
      <c r="O57" s="6">
        <f>'méthode des pluies T=50ans'!G57</f>
        <v>298.2589595375723</v>
      </c>
      <c r="P57" s="6">
        <f t="shared" si="3"/>
        <v>742.5</v>
      </c>
      <c r="Q57" s="10">
        <f t="shared" si="11"/>
      </c>
      <c r="S57" s="6">
        <f>'méthode des pluies T=50ans'!G57</f>
        <v>298.2589595375723</v>
      </c>
      <c r="T57" s="6">
        <f t="shared" si="4"/>
        <v>1237.5</v>
      </c>
      <c r="U57" s="10">
        <f t="shared" si="12"/>
      </c>
      <c r="W57" s="6">
        <f>'méthode des pluies T=50ans'!G57</f>
        <v>298.2589595375723</v>
      </c>
      <c r="X57" s="6">
        <f t="shared" si="5"/>
        <v>1732.5</v>
      </c>
      <c r="Y57" s="10">
        <f t="shared" si="13"/>
      </c>
      <c r="AA57" s="6">
        <f>'méthode des pluies T=50ans'!G57</f>
        <v>298.2589595375723</v>
      </c>
      <c r="AB57" s="6">
        <f t="shared" si="6"/>
        <v>2227.5</v>
      </c>
      <c r="AC57" s="10">
        <f t="shared" si="14"/>
      </c>
      <c r="AE57" s="6">
        <f>'méthode des pluies T=50ans'!G57</f>
        <v>298.2589595375723</v>
      </c>
      <c r="AF57" s="6">
        <f t="shared" si="7"/>
        <v>2722.5</v>
      </c>
      <c r="AG57" s="10">
        <f t="shared" si="15"/>
      </c>
    </row>
    <row r="58" spans="5:33" ht="12.75">
      <c r="E58" s="9">
        <f t="shared" si="8"/>
        <v>170</v>
      </c>
      <c r="F58" s="6">
        <f t="shared" si="0"/>
        <v>29.280898876404493</v>
      </c>
      <c r="G58" s="6">
        <f t="shared" si="9"/>
        <v>298.6651685393258</v>
      </c>
      <c r="I58" s="9">
        <f>'méthode des pluies T=50ans'!E58</f>
        <v>170</v>
      </c>
      <c r="J58" s="52"/>
      <c r="K58" s="6">
        <f t="shared" si="1"/>
        <v>298.6651685393258</v>
      </c>
      <c r="L58" s="6">
        <f t="shared" si="2"/>
        <v>255</v>
      </c>
      <c r="M58" s="10">
        <f t="shared" si="10"/>
        <v>43.665168539325805</v>
      </c>
      <c r="O58" s="6">
        <f>'méthode des pluies T=50ans'!G58</f>
        <v>298.6651685393258</v>
      </c>
      <c r="P58" s="6">
        <f t="shared" si="3"/>
        <v>765</v>
      </c>
      <c r="Q58" s="10">
        <f t="shared" si="11"/>
      </c>
      <c r="S58" s="6">
        <f>'méthode des pluies T=50ans'!G58</f>
        <v>298.6651685393258</v>
      </c>
      <c r="T58" s="6">
        <f t="shared" si="4"/>
        <v>1275</v>
      </c>
      <c r="U58" s="10">
        <f t="shared" si="12"/>
      </c>
      <c r="W58" s="6">
        <f>'méthode des pluies T=50ans'!G58</f>
        <v>298.6651685393258</v>
      </c>
      <c r="X58" s="6">
        <f t="shared" si="5"/>
        <v>1785</v>
      </c>
      <c r="Y58" s="10">
        <f t="shared" si="13"/>
      </c>
      <c r="AA58" s="6">
        <f>'méthode des pluies T=50ans'!G58</f>
        <v>298.6651685393258</v>
      </c>
      <c r="AB58" s="6">
        <f t="shared" si="6"/>
        <v>2295</v>
      </c>
      <c r="AC58" s="10">
        <f t="shared" si="14"/>
      </c>
      <c r="AE58" s="6">
        <f>'méthode des pluies T=50ans'!G58</f>
        <v>298.6651685393258</v>
      </c>
      <c r="AF58" s="6">
        <f t="shared" si="7"/>
        <v>2805</v>
      </c>
      <c r="AG58" s="10">
        <f t="shared" si="15"/>
      </c>
    </row>
    <row r="59" spans="5:33" ht="12.75">
      <c r="E59" s="9">
        <f t="shared" si="8"/>
        <v>175</v>
      </c>
      <c r="F59" s="6">
        <f t="shared" si="0"/>
        <v>28.48087431693989</v>
      </c>
      <c r="G59" s="6">
        <f t="shared" si="9"/>
        <v>299.04918032786884</v>
      </c>
      <c r="I59" s="9">
        <f>'méthode des pluies T=50ans'!E59</f>
        <v>175</v>
      </c>
      <c r="J59" s="52"/>
      <c r="K59" s="6">
        <f t="shared" si="1"/>
        <v>299.04918032786884</v>
      </c>
      <c r="L59" s="6">
        <f t="shared" si="2"/>
        <v>262.5</v>
      </c>
      <c r="M59" s="10">
        <f t="shared" si="10"/>
        <v>36.54918032786884</v>
      </c>
      <c r="O59" s="6">
        <f>'méthode des pluies T=50ans'!G59</f>
        <v>299.04918032786884</v>
      </c>
      <c r="P59" s="6">
        <f t="shared" si="3"/>
        <v>787.5</v>
      </c>
      <c r="Q59" s="10">
        <f t="shared" si="11"/>
      </c>
      <c r="S59" s="6">
        <f>'méthode des pluies T=50ans'!G59</f>
        <v>299.04918032786884</v>
      </c>
      <c r="T59" s="6">
        <f t="shared" si="4"/>
        <v>1312.5</v>
      </c>
      <c r="U59" s="10">
        <f t="shared" si="12"/>
      </c>
      <c r="W59" s="6">
        <f>'méthode des pluies T=50ans'!G59</f>
        <v>299.04918032786884</v>
      </c>
      <c r="X59" s="6">
        <f t="shared" si="5"/>
        <v>1837.5</v>
      </c>
      <c r="Y59" s="10">
        <f t="shared" si="13"/>
      </c>
      <c r="AA59" s="6">
        <f>'méthode des pluies T=50ans'!G59</f>
        <v>299.04918032786884</v>
      </c>
      <c r="AB59" s="6">
        <f t="shared" si="6"/>
        <v>2362.5</v>
      </c>
      <c r="AC59" s="10">
        <f t="shared" si="14"/>
      </c>
      <c r="AE59" s="6">
        <f>'méthode des pluies T=50ans'!G59</f>
        <v>299.04918032786884</v>
      </c>
      <c r="AF59" s="6">
        <f t="shared" si="7"/>
        <v>2887.5</v>
      </c>
      <c r="AG59" s="10">
        <f t="shared" si="15"/>
      </c>
    </row>
    <row r="60" spans="5:33" ht="12.75">
      <c r="E60" s="9">
        <f t="shared" si="8"/>
        <v>180</v>
      </c>
      <c r="F60" s="6">
        <f t="shared" si="0"/>
        <v>27.72340425531915</v>
      </c>
      <c r="G60" s="6">
        <f t="shared" si="9"/>
        <v>299.4127659574468</v>
      </c>
      <c r="I60" s="9">
        <f>'méthode des pluies T=50ans'!E60</f>
        <v>180</v>
      </c>
      <c r="J60" s="52"/>
      <c r="K60" s="6">
        <f t="shared" si="1"/>
        <v>299.4127659574468</v>
      </c>
      <c r="L60" s="6">
        <f t="shared" si="2"/>
        <v>270</v>
      </c>
      <c r="M60" s="10">
        <f t="shared" si="10"/>
        <v>29.412765957446823</v>
      </c>
      <c r="O60" s="6">
        <f>'méthode des pluies T=50ans'!G60</f>
        <v>299.4127659574468</v>
      </c>
      <c r="P60" s="6">
        <f t="shared" si="3"/>
        <v>810</v>
      </c>
      <c r="Q60" s="10">
        <f t="shared" si="11"/>
      </c>
      <c r="S60" s="6">
        <f>'méthode des pluies T=50ans'!G60</f>
        <v>299.4127659574468</v>
      </c>
      <c r="T60" s="6">
        <f t="shared" si="4"/>
        <v>1350</v>
      </c>
      <c r="U60" s="10">
        <f t="shared" si="12"/>
      </c>
      <c r="W60" s="6">
        <f>'méthode des pluies T=50ans'!G60</f>
        <v>299.4127659574468</v>
      </c>
      <c r="X60" s="6">
        <f t="shared" si="5"/>
        <v>1890</v>
      </c>
      <c r="Y60" s="10">
        <f t="shared" si="13"/>
      </c>
      <c r="AA60" s="6">
        <f>'méthode des pluies T=50ans'!G60</f>
        <v>299.4127659574468</v>
      </c>
      <c r="AB60" s="6">
        <f t="shared" si="6"/>
        <v>2430</v>
      </c>
      <c r="AC60" s="10">
        <f t="shared" si="14"/>
      </c>
      <c r="AE60" s="6">
        <f>'méthode des pluies T=50ans'!G60</f>
        <v>299.4127659574468</v>
      </c>
      <c r="AF60" s="6">
        <f t="shared" si="7"/>
        <v>2970</v>
      </c>
      <c r="AG60" s="10">
        <f t="shared" si="15"/>
      </c>
    </row>
    <row r="61" ht="12.75">
      <c r="K61" s="6">
        <f t="shared" si="1"/>
        <v>0</v>
      </c>
    </row>
    <row r="62" spans="12:34" ht="12.75">
      <c r="L62" s="14" t="s">
        <v>19</v>
      </c>
      <c r="M62" s="15">
        <f>MAX(M24:M60)</f>
        <v>202.0395348837209</v>
      </c>
      <c r="N62" s="1" t="s">
        <v>7</v>
      </c>
      <c r="P62" s="14" t="s">
        <v>19</v>
      </c>
      <c r="Q62" s="15">
        <f>MAX(Q24:Q60)</f>
        <v>136.44782608695652</v>
      </c>
      <c r="R62" s="1" t="s">
        <v>7</v>
      </c>
      <c r="T62" s="14" t="s">
        <v>19</v>
      </c>
      <c r="U62" s="15">
        <f>MAX(U24:U60)</f>
        <v>98.73333333333332</v>
      </c>
      <c r="V62" s="1" t="s">
        <v>7</v>
      </c>
      <c r="X62" s="14" t="s">
        <v>19</v>
      </c>
      <c r="Y62" s="15">
        <f>MAX(Y24:Y60)</f>
        <v>68.73333333333332</v>
      </c>
      <c r="Z62" s="1" t="s">
        <v>7</v>
      </c>
      <c r="AB62" s="14" t="s">
        <v>19</v>
      </c>
      <c r="AC62" s="15">
        <f>MAX(AC24:AC60)</f>
        <v>52.77692307692308</v>
      </c>
      <c r="AD62" s="1" t="s">
        <v>7</v>
      </c>
      <c r="AF62" s="14" t="s">
        <v>19</v>
      </c>
      <c r="AG62" s="15">
        <f>MAX(AG24:AG60)</f>
        <v>37.77692307692308</v>
      </c>
      <c r="AH62" s="1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B5:N9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25.28125" style="4" bestFit="1" customWidth="1"/>
    <col min="4" max="4" width="14.28125" style="0" bestFit="1" customWidth="1"/>
    <col min="5" max="6" width="12.00390625" style="0" customWidth="1"/>
    <col min="14" max="14" width="7.57421875" style="0" customWidth="1"/>
    <col min="256" max="16384" width="11.421875" style="0" customWidth="1"/>
  </cols>
  <sheetData>
    <row r="5" ht="20.25">
      <c r="B5" s="2" t="s">
        <v>40</v>
      </c>
    </row>
    <row r="9" ht="13.5" thickBot="1"/>
    <row r="10" spans="3:11" ht="12.75">
      <c r="C10" s="78" t="s">
        <v>29</v>
      </c>
      <c r="D10" s="79"/>
      <c r="E10" s="48" t="s">
        <v>35</v>
      </c>
      <c r="F10" s="49" t="s">
        <v>36</v>
      </c>
      <c r="G10" s="59"/>
      <c r="K10" s="59"/>
    </row>
    <row r="11" spans="3:11" ht="12.75">
      <c r="C11" s="80" t="s">
        <v>1</v>
      </c>
      <c r="D11" s="81"/>
      <c r="E11" s="31">
        <f>'méthode des pluies T=20ans'!C18</f>
        <v>4606</v>
      </c>
      <c r="F11" s="65">
        <f>'méthode des pluies T=20ans'!C19</f>
        <v>5212</v>
      </c>
      <c r="G11" s="61"/>
      <c r="K11" s="60"/>
    </row>
    <row r="12" spans="3:7" ht="25.5">
      <c r="C12" s="33" t="s">
        <v>22</v>
      </c>
      <c r="D12" s="23" t="s">
        <v>23</v>
      </c>
      <c r="E12" s="23" t="s">
        <v>45</v>
      </c>
      <c r="F12" s="24" t="s">
        <v>45</v>
      </c>
      <c r="G12" s="62"/>
    </row>
    <row r="13" spans="3:7" ht="12.75">
      <c r="C13" s="34" t="s">
        <v>41</v>
      </c>
      <c r="D13" s="21" t="s">
        <v>41</v>
      </c>
      <c r="E13" s="21" t="s">
        <v>7</v>
      </c>
      <c r="F13" s="25" t="s">
        <v>7</v>
      </c>
      <c r="G13" s="61"/>
    </row>
    <row r="14" spans="3:13" ht="12.75">
      <c r="C14" s="34"/>
      <c r="D14" s="21"/>
      <c r="E14" s="21"/>
      <c r="F14" s="25"/>
      <c r="G14" s="61"/>
      <c r="H14" s="61"/>
      <c r="I14" s="43"/>
      <c r="J14" s="51"/>
      <c r="K14" s="43"/>
      <c r="L14" s="43"/>
      <c r="M14" s="43"/>
    </row>
    <row r="15" spans="3:13" ht="12.75">
      <c r="C15" s="35">
        <f>'méthode des pluies T=20ans'!$L$17</f>
        <v>25</v>
      </c>
      <c r="D15" s="27">
        <f aca="true" t="shared" si="0" ref="D15:D20">C15</f>
        <v>25</v>
      </c>
      <c r="E15" s="26">
        <f>'méthode des pluies T=20ans'!$M$62</f>
        <v>173.17894736842106</v>
      </c>
      <c r="F15" s="28">
        <f>'méthode des pluies T=50ans'!M62</f>
        <v>202.0395348837209</v>
      </c>
      <c r="G15" s="63"/>
      <c r="H15" s="63"/>
      <c r="I15" s="43"/>
      <c r="J15" s="53"/>
      <c r="K15" s="54"/>
      <c r="L15" s="55"/>
      <c r="M15" s="43"/>
    </row>
    <row r="16" spans="3:13" ht="12.75">
      <c r="C16" s="35">
        <f>'méthode des pluies T=20ans'!$P$17</f>
        <v>75</v>
      </c>
      <c r="D16" s="27">
        <f t="shared" si="0"/>
        <v>75</v>
      </c>
      <c r="E16" s="26">
        <f>'méthode des pluies T=20ans'!$Q$62</f>
        <v>112.73478260869567</v>
      </c>
      <c r="F16" s="28">
        <f>'méthode des pluies T=50ans'!Q62</f>
        <v>136.44782608695652</v>
      </c>
      <c r="G16" s="63"/>
      <c r="H16" s="63"/>
      <c r="I16" s="63"/>
      <c r="J16" s="53"/>
      <c r="K16" s="54"/>
      <c r="L16" s="55"/>
      <c r="M16" s="43"/>
    </row>
    <row r="17" spans="3:13" ht="12.75">
      <c r="C17" s="35">
        <f>'méthode des pluies T=20ans'!$T$17</f>
        <v>125</v>
      </c>
      <c r="D17" s="27">
        <f t="shared" si="0"/>
        <v>125</v>
      </c>
      <c r="E17" s="26">
        <f>'méthode des pluies T=20ans'!$U$62</f>
        <v>78.53333333333333</v>
      </c>
      <c r="F17" s="28">
        <f>'méthode des pluies T=50ans'!U62</f>
        <v>98.73333333333332</v>
      </c>
      <c r="G17" s="63"/>
      <c r="H17" s="63"/>
      <c r="I17" s="63"/>
      <c r="J17" s="53"/>
      <c r="K17" s="54"/>
      <c r="L17" s="55"/>
      <c r="M17" s="43"/>
    </row>
    <row r="18" spans="3:11" ht="12.75">
      <c r="C18" s="35">
        <f>'méthode des pluies T=20ans'!$X$17</f>
        <v>175</v>
      </c>
      <c r="D18" s="27">
        <f t="shared" si="0"/>
        <v>175</v>
      </c>
      <c r="E18" s="26">
        <f>'méthode des pluies T=20ans'!$Y$62</f>
        <v>53.7923076923077</v>
      </c>
      <c r="F18" s="28">
        <f>'méthode des pluies T=50ans'!Y62</f>
        <v>68.73333333333332</v>
      </c>
      <c r="G18" s="63"/>
      <c r="H18" s="63"/>
      <c r="I18" s="63"/>
      <c r="J18" s="60"/>
      <c r="K18" s="63"/>
    </row>
    <row r="19" spans="3:11" ht="12.75">
      <c r="C19" s="35">
        <f>'méthode des pluies T=20ans'!$AB$17</f>
        <v>225</v>
      </c>
      <c r="D19" s="27">
        <f t="shared" si="0"/>
        <v>225</v>
      </c>
      <c r="E19" s="26">
        <f>'méthode des pluies T=20ans'!$AC$62</f>
        <v>38.7923076923077</v>
      </c>
      <c r="F19" s="28">
        <f>'méthode des pluies T=50ans'!AC62</f>
        <v>52.77692307692308</v>
      </c>
      <c r="G19" s="63"/>
      <c r="H19" s="63"/>
      <c r="I19" s="63"/>
      <c r="J19" s="60"/>
      <c r="K19" s="63"/>
    </row>
    <row r="20" spans="3:11" ht="13.5" thickBot="1">
      <c r="C20" s="36">
        <f>'méthode des pluies T=20ans'!$AF$17</f>
        <v>275</v>
      </c>
      <c r="D20" s="64">
        <f t="shared" si="0"/>
        <v>275</v>
      </c>
      <c r="E20" s="29">
        <f>'méthode des pluies T=20ans'!$AG$62</f>
        <v>23.792307692307702</v>
      </c>
      <c r="F20" s="30">
        <f>'méthode des pluies T=50ans'!AG62</f>
        <v>37.77692307692308</v>
      </c>
      <c r="G20" s="63"/>
      <c r="H20" s="63"/>
      <c r="I20" s="63"/>
      <c r="J20" s="60"/>
      <c r="K20" s="63"/>
    </row>
    <row r="23" spans="3:7" ht="12.75">
      <c r="C23" s="43"/>
      <c r="D23" s="51"/>
      <c r="E23" s="43"/>
      <c r="F23" s="43"/>
      <c r="G23" s="43"/>
    </row>
    <row r="24" spans="3:7" ht="12.75">
      <c r="C24" s="52"/>
      <c r="D24" s="53"/>
      <c r="E24" s="54"/>
      <c r="F24" s="55"/>
      <c r="G24" s="43"/>
    </row>
    <row r="25" spans="3:7" ht="12.75">
      <c r="C25" s="43"/>
      <c r="D25" s="53"/>
      <c r="E25" s="54"/>
      <c r="F25" s="55"/>
      <c r="G25" s="43"/>
    </row>
    <row r="26" spans="3:7" ht="12.75">
      <c r="C26" s="43"/>
      <c r="D26" s="53"/>
      <c r="E26" s="54"/>
      <c r="F26" s="55"/>
      <c r="G26" s="43"/>
    </row>
    <row r="27" ht="15.75">
      <c r="C27" s="66" t="s">
        <v>50</v>
      </c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spans="3:13" ht="12.75">
      <c r="C35"/>
      <c r="M35" s="50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60" ht="15.75">
      <c r="C60" s="66" t="s">
        <v>51</v>
      </c>
    </row>
    <row r="61" ht="13.5" thickBot="1"/>
    <row r="62" spans="12:14" ht="12.75">
      <c r="L62" s="69" t="s">
        <v>55</v>
      </c>
      <c r="M62" s="32"/>
      <c r="N62" s="70"/>
    </row>
    <row r="63" spans="12:14" ht="12.75">
      <c r="L63" s="71"/>
      <c r="M63" s="22"/>
      <c r="N63" s="72"/>
    </row>
    <row r="64" spans="12:14" ht="12.75">
      <c r="L64" s="73" t="s">
        <v>53</v>
      </c>
      <c r="M64" s="58">
        <v>100</v>
      </c>
      <c r="N64" s="74" t="s">
        <v>7</v>
      </c>
    </row>
    <row r="65" spans="12:14" ht="13.5" thickBot="1">
      <c r="L65" s="75" t="s">
        <v>54</v>
      </c>
      <c r="M65" s="76">
        <v>200</v>
      </c>
      <c r="N65" s="77" t="s">
        <v>38</v>
      </c>
    </row>
    <row r="68" spans="12:13" ht="12.75">
      <c r="L68" s="67" t="s">
        <v>39</v>
      </c>
      <c r="M68" s="68"/>
    </row>
    <row r="69" spans="12:13" ht="12.75">
      <c r="L69" s="68"/>
      <c r="M69" s="68"/>
    </row>
    <row r="70" spans="12:13" ht="12.75">
      <c r="L70" s="68">
        <v>0</v>
      </c>
      <c r="M70" s="68">
        <f>M64</f>
        <v>100</v>
      </c>
    </row>
    <row r="71" spans="12:13" ht="12.75">
      <c r="L71" s="68">
        <f>M65</f>
        <v>200</v>
      </c>
      <c r="M71" s="68">
        <f>M64</f>
        <v>100</v>
      </c>
    </row>
    <row r="72" spans="12:13" ht="12.75">
      <c r="L72" s="68"/>
      <c r="M72" s="68"/>
    </row>
    <row r="73" spans="12:13" ht="12.75">
      <c r="L73" s="68">
        <f>M65</f>
        <v>200</v>
      </c>
      <c r="M73" s="68">
        <v>0</v>
      </c>
    </row>
    <row r="74" spans="12:13" ht="12.75">
      <c r="L74" s="68">
        <f>M65</f>
        <v>200</v>
      </c>
      <c r="M74" s="68">
        <f>M64</f>
        <v>100</v>
      </c>
    </row>
    <row r="75" ht="12.75"/>
    <row r="76" ht="12.75"/>
    <row r="77" ht="12.75"/>
    <row r="78" ht="12.75"/>
    <row r="79" ht="12.75"/>
    <row r="80" ht="12.75"/>
    <row r="81" ht="12.75"/>
    <row r="93" ht="15.75">
      <c r="C93" s="66" t="s">
        <v>52</v>
      </c>
    </row>
  </sheetData>
  <mergeCells count="2">
    <mergeCell ref="C10:D10"/>
    <mergeCell ref="C11:D11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Cécile</cp:lastModifiedBy>
  <cp:lastPrinted>2002-03-12T08:22:12Z</cp:lastPrinted>
  <dcterms:created xsi:type="dcterms:W3CDTF">2001-02-13T18:11:02Z</dcterms:created>
  <dcterms:modified xsi:type="dcterms:W3CDTF">2008-04-24T13:56:44Z</dcterms:modified>
  <cp:category/>
  <cp:version/>
  <cp:contentType/>
  <cp:contentStatus/>
</cp:coreProperties>
</file>